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2660" activeTab="7"/>
  </bookViews>
  <sheets>
    <sheet name="Титульный" sheetId="18" r:id="rId1"/>
    <sheet name="ф.1.1" sheetId="3" r:id="rId2"/>
    <sheet name="ф.1.2" sheetId="4" r:id="rId3"/>
    <sheet name="ф.1.3" sheetId="5" r:id="rId4"/>
    <sheet name="ф.1.5" sheetId="6" r:id="rId5"/>
    <sheet name="ф.1.9" sheetId="8" r:id="rId6"/>
    <sheet name="ф.2.1" sheetId="9" r:id="rId7"/>
    <sheet name="ф.2.2" sheetId="10" r:id="rId8"/>
    <sheet name="ф.2.3" sheetId="11" r:id="rId9"/>
    <sheet name="ф.2.4" sheetId="12" r:id="rId10"/>
    <sheet name="ф.3.1" sheetId="13" r:id="rId11"/>
    <sheet name="ф.3.2" sheetId="14" r:id="rId12"/>
    <sheet name="ф.3.3" sheetId="15" r:id="rId13"/>
    <sheet name="ф.4.1" sheetId="16" r:id="rId14"/>
    <sheet name="ф.4.2" sheetId="17" r:id="rId15"/>
    <sheet name="ф.8.3" sheetId="19" r:id="rId16"/>
  </sheets>
  <externalReferences>
    <externalReference r:id="rId17"/>
  </externalReferences>
  <definedNames>
    <definedName name="MO_LIST_13">[1]REESTR_MO!$B$115</definedName>
    <definedName name="MR_LIST">[1]REESTR_MO!$D$2:$D$14</definedName>
    <definedName name="TABLE" localSheetId="1">ф.1.1!#REF!</definedName>
    <definedName name="TABLE_2" localSheetId="1">ф.1.1!#REF!</definedName>
    <definedName name="Years">[1]TEHSHEET!$E$2:$E$8</definedName>
    <definedName name="_xlnm.Print_Area" localSheetId="1">ф.1.1!$A$1:$CZ$27</definedName>
  </definedNames>
  <calcPr calcId="125725"/>
</workbook>
</file>

<file path=xl/calcChain.xml><?xml version="1.0" encoding="utf-8"?>
<calcChain xmlns="http://schemas.openxmlformats.org/spreadsheetml/2006/main">
  <c r="AL35" i="17"/>
  <c r="AL29"/>
  <c r="AL26"/>
  <c r="A35"/>
  <c r="A29"/>
  <c r="A26"/>
  <c r="AL33" i="16"/>
  <c r="AL30"/>
  <c r="AL39"/>
  <c r="A39"/>
  <c r="A33"/>
  <c r="A30"/>
  <c r="AJ51" i="12"/>
  <c r="A51"/>
  <c r="AJ48"/>
  <c r="A48"/>
  <c r="AL35" i="11"/>
  <c r="A35"/>
  <c r="A29" i="10"/>
  <c r="AL29"/>
  <c r="AL26"/>
  <c r="A26"/>
  <c r="AL35" i="9"/>
  <c r="A35"/>
  <c r="A27" i="8"/>
  <c r="AL27"/>
  <c r="AL30"/>
  <c r="A30"/>
  <c r="AL20" i="6"/>
  <c r="A20"/>
  <c r="AL14"/>
  <c r="A14"/>
  <c r="AL11"/>
  <c r="A11"/>
  <c r="AL17" i="5"/>
  <c r="A17"/>
  <c r="AL13" i="4"/>
  <c r="A13"/>
  <c r="AL24" i="3"/>
  <c r="A24"/>
  <c r="A5" i="11"/>
  <c r="A3" i="10"/>
  <c r="A5" i="8"/>
  <c r="AL38" i="9"/>
  <c r="A38"/>
  <c r="B40" i="18"/>
  <c r="BC23" i="11" l="1"/>
  <c r="CH33"/>
  <c r="BC32" i="9"/>
  <c r="BC13"/>
  <c r="AX45" i="12"/>
  <c r="AX44"/>
  <c r="AX43"/>
  <c r="AX42"/>
  <c r="AX41"/>
  <c r="AX40"/>
  <c r="AX39"/>
  <c r="AX38"/>
  <c r="AX37"/>
  <c r="AX36"/>
  <c r="AX35"/>
  <c r="AX34"/>
  <c r="AX33"/>
  <c r="BI33" s="1"/>
  <c r="AX32"/>
  <c r="BI32" s="1"/>
  <c r="AX31"/>
  <c r="AX30"/>
  <c r="AX29"/>
  <c r="AX28"/>
  <c r="AX26"/>
  <c r="AX25"/>
  <c r="AX24"/>
  <c r="AX23"/>
  <c r="BI23" s="1"/>
  <c r="AX8"/>
  <c r="AX21"/>
  <c r="AX20"/>
  <c r="AX19"/>
  <c r="AX18"/>
  <c r="AX17"/>
  <c r="AX16"/>
  <c r="AX15"/>
  <c r="BI15" s="1"/>
  <c r="BI16"/>
  <c r="BI17"/>
  <c r="BI18"/>
  <c r="BI19"/>
  <c r="BI20"/>
  <c r="BI21"/>
  <c r="BI24"/>
  <c r="BI25"/>
  <c r="BI26"/>
  <c r="BI28"/>
  <c r="BI29"/>
  <c r="BI30"/>
  <c r="BI31"/>
  <c r="BI34"/>
  <c r="BI35"/>
  <c r="BI36"/>
  <c r="BI37"/>
  <c r="BI38"/>
  <c r="BI39"/>
  <c r="BI40"/>
  <c r="BI41"/>
  <c r="BI42"/>
  <c r="BI43"/>
  <c r="BI44"/>
  <c r="BI45"/>
  <c r="AX14"/>
  <c r="BI14" s="1"/>
  <c r="AX13"/>
  <c r="BI13" s="1"/>
  <c r="AX12"/>
  <c r="BI12" s="1"/>
  <c r="AX11"/>
  <c r="BI11" s="1"/>
  <c r="AX10"/>
  <c r="BI10" s="1"/>
  <c r="AX9"/>
  <c r="BI9" s="1"/>
  <c r="AG14" i="9" l="1"/>
  <c r="BT10" i="12"/>
  <c r="BT9"/>
  <c r="BC11" i="10"/>
  <c r="CH11" s="1"/>
  <c r="A5" i="9"/>
  <c r="AG13"/>
  <c r="CH21" i="10"/>
  <c r="CH15"/>
  <c r="AR14" i="9"/>
  <c r="BE15" i="8" l="1"/>
  <c r="BL24" i="17"/>
  <c r="BX21" i="16"/>
  <c r="BX20"/>
  <c r="A6" i="17"/>
  <c r="BX19" i="16"/>
  <c r="BX14"/>
  <c r="BX13"/>
  <c r="BX12"/>
  <c r="A6"/>
  <c r="A6" i="15"/>
  <c r="CC4"/>
  <c r="A6" i="14"/>
  <c r="BG4"/>
  <c r="CH4" i="13"/>
  <c r="A6"/>
  <c r="BC11" i="11"/>
  <c r="AG17" i="10"/>
  <c r="AX27" i="12" s="1"/>
  <c r="BI27" s="1"/>
  <c r="BC12" i="10"/>
  <c r="CH12" s="1"/>
  <c r="CH9" s="1"/>
  <c r="BC14"/>
  <c r="CH33" i="9"/>
  <c r="BC19" i="11" l="1"/>
  <c r="AG15"/>
  <c r="AG14"/>
  <c r="BC13" i="10"/>
  <c r="BT45" i="12" l="1"/>
  <c r="BT44"/>
  <c r="BT43"/>
  <c r="BT42"/>
  <c r="BT41"/>
  <c r="BT40"/>
  <c r="BT39"/>
  <c r="BT34"/>
  <c r="BT35"/>
  <c r="BT36"/>
  <c r="BT37"/>
  <c r="BT38"/>
  <c r="BT33"/>
  <c r="BT32"/>
  <c r="BT31"/>
  <c r="BT30"/>
  <c r="BT29"/>
  <c r="BT28"/>
  <c r="BT27"/>
  <c r="BT26"/>
  <c r="BT25"/>
  <c r="BT24"/>
  <c r="BT23"/>
  <c r="BT21"/>
  <c r="BT20"/>
  <c r="BT19"/>
  <c r="BT18"/>
  <c r="BT17"/>
  <c r="BT16"/>
  <c r="BT15"/>
  <c r="BT14"/>
  <c r="BC15" i="11"/>
  <c r="BC18"/>
  <c r="BC22"/>
  <c r="BC14"/>
  <c r="BC17" i="10"/>
  <c r="CH17" s="1"/>
  <c r="BC20"/>
  <c r="CH20" s="1"/>
  <c r="CH18" s="1"/>
  <c r="BT13" i="12"/>
  <c r="BT12"/>
  <c r="BT11"/>
  <c r="AG16" i="9"/>
  <c r="BC16" s="1"/>
  <c r="A3" i="12"/>
  <c r="BC14" i="9"/>
  <c r="BC17"/>
  <c r="BC18"/>
  <c r="BC19"/>
  <c r="BC22"/>
  <c r="BC25"/>
  <c r="BC26"/>
  <c r="AG17"/>
  <c r="F3" i="6"/>
  <c r="CH24" i="10" l="1"/>
  <c r="AX22" i="12" s="1"/>
  <c r="BE11" i="5"/>
  <c r="F6"/>
  <c r="BY8" i="4"/>
  <c r="BL10"/>
  <c r="BL11" s="1"/>
  <c r="F4"/>
  <c r="AX46" i="12" l="1"/>
  <c r="BI22"/>
  <c r="BT22" s="1"/>
  <c r="BI46"/>
  <c r="BO9" i="6"/>
  <c r="BX10" i="16"/>
  <c r="BX16" s="1"/>
  <c r="BO7" i="6"/>
  <c r="BW7" s="1"/>
  <c r="CE7" s="1"/>
  <c r="BX15" i="16"/>
  <c r="BX18" s="1"/>
  <c r="BW9" i="6" l="1"/>
  <c r="BT46" i="12"/>
  <c r="CE9" i="6" s="1"/>
</calcChain>
</file>

<file path=xl/sharedStrings.xml><?xml version="1.0" encoding="utf-8"?>
<sst xmlns="http://schemas.openxmlformats.org/spreadsheetml/2006/main" count="687" uniqueCount="338">
  <si>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</si>
  <si>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</si>
  <si>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</si>
  <si>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</si>
  <si>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</si>
  <si>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</si>
  <si>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</si>
  <si>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</si>
  <si>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</si>
  <si>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</si>
  <si>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(Образец)</t>
  </si>
  <si>
    <t>11</t>
  </si>
  <si>
    <t>12</t>
  </si>
  <si>
    <t>Продолжительность прекращения, час.</t>
  </si>
  <si>
    <t>Количество точек присоединения потребителей услуг к электрической сети электросетевой организации, шт.</t>
  </si>
  <si>
    <t>Должность</t>
  </si>
  <si>
    <t>Ф.И.О.</t>
  </si>
  <si>
    <t>Подпись</t>
  </si>
  <si>
    <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том числе на основе базы актов расследования технологических нарушений за соответствующий месяц.</t>
    </r>
  </si>
  <si>
    <t xml:space="preserve"> год</t>
  </si>
  <si>
    <t xml:space="preserve">Форма 1.1. Журнал учета текущей информации о прекращении передачи </t>
  </si>
  <si>
    <t>Наименование сетевой организации</t>
  </si>
  <si>
    <r>
      <t xml:space="preserve">Обосновывающие 
данные для расчета </t>
    </r>
    <r>
      <rPr>
        <vertAlign val="superscript"/>
        <sz val="11"/>
        <rFont val="Times New Roman"/>
        <family val="1"/>
        <charset val="204"/>
      </rPr>
      <t>1</t>
    </r>
  </si>
  <si>
    <t xml:space="preserve">электрической энергии для потребителей услуг сетевой организации за </t>
  </si>
  <si>
    <t>2017</t>
  </si>
  <si>
    <t>Муниципальное унитарное предприятие города Абакана "Абаканские электрические сети"</t>
  </si>
  <si>
    <t>Форма 1.2. Расчет показателя средней продолжительности прекращений 
передачи электрической энергии</t>
  </si>
  <si>
    <t>Максимальное за расчетный период</t>
  </si>
  <si>
    <t xml:space="preserve"> г. число</t>
  </si>
  <si>
    <t>Максимальное значение по гр. 3</t>
  </si>
  <si>
    <t>точек присоединения</t>
  </si>
  <si>
    <t>формы 1.1</t>
  </si>
  <si>
    <r>
      <t>Суммарная продолжительность прекращений передачи электрической энергии, час. (Т</t>
    </r>
    <r>
      <rPr>
        <vertAlign val="subscript"/>
        <sz val="11"/>
        <rFont val="Times New Roman"/>
        <family val="1"/>
        <charset val="204"/>
      </rPr>
      <t>пр</t>
    </r>
    <r>
      <rPr>
        <sz val="11"/>
        <rFont val="Times New Roman"/>
        <family val="1"/>
        <charset val="204"/>
      </rPr>
      <t>)</t>
    </r>
  </si>
  <si>
    <t>Сумма по гр. 2 формы 1.1</t>
  </si>
  <si>
    <r>
      <t>Показатель средней продолжительности 
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п</t>
    </r>
    <r>
      <rPr>
        <sz val="11"/>
        <rFont val="Times New Roman"/>
        <family val="1"/>
        <charset val="204"/>
      </rPr>
      <t>)</t>
    </r>
  </si>
  <si>
    <t>(в ред. Приказа Минэнерго России от 21.06.2017 № 544)</t>
  </si>
  <si>
    <t>Форма 1.3. Расчет показателя средней продолжительности прекращения передачи электрической энергии потребителям услуг и показателя средней частоты прекращений передачи электрической энергии потребителям услуг сетевой организации</t>
  </si>
  <si>
    <t>№
п/п</t>
  </si>
  <si>
    <t>Наименование составляющей показателя</t>
  </si>
  <si>
    <t>Метод определения</t>
  </si>
  <si>
    <t>Максимальное за расчетный период регулирования число точек поставки потребителей услуг сетевой 
организации, шт.</t>
  </si>
  <si>
    <t>В соответствии с заключенными 
договорами по передаче электроэнергии</t>
  </si>
  <si>
    <r>
      <t>Средняя продолжительность прекращения передачи электрической энергии на точку поставки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), час</t>
    </r>
  </si>
  <si>
    <t>сумма произведений по столбцу 9 
и столбцу 13 формы 8.1, деленная 
на значение пункта 1 Формы 1.3
(Σ столбец 9 * столбец 13) / пункт 1 
формы 1.3).
При этом учитываются только события, 
по которым значения в столбце 8 равны "В", 
а в столбце 27 равны "1"</t>
  </si>
  <si>
    <r>
      <t>Средняя частота прекращений передачи электрической энергии на точку поставки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), шт.</t>
    </r>
  </si>
  <si>
    <t>Сумма по столбцу 13 формы 8.1 
и деленная на значение пункта 1 формы 1.3
(Σ столбец 13 формы 8.1 / пункт 1 
формы 1.3).
При этом учитываются только события, 
по которым значения в столбце 8 равны "В", 
а в столбце 27 равны "1"</t>
  </si>
  <si>
    <t>Показатель</t>
  </si>
  <si>
    <r>
      <t xml:space="preserve">Мероприятия, направленные
на улучшение показателя </t>
    </r>
    <r>
      <rPr>
        <vertAlign val="superscript"/>
        <sz val="11"/>
        <rFont val="Times New Roman"/>
        <family val="1"/>
        <charset val="204"/>
      </rPr>
      <t>2</t>
    </r>
  </si>
  <si>
    <t>Описание (обоснование)</t>
  </si>
  <si>
    <r>
      <t>Показатель уровня качества осуществляемого технологического присоединения (П</t>
    </r>
    <r>
      <rPr>
        <vertAlign val="subscript"/>
        <sz val="11"/>
        <rFont val="Times New Roman"/>
        <family val="1"/>
        <charset val="204"/>
      </rPr>
      <t>тпр</t>
    </r>
    <r>
      <rPr>
        <sz val="11"/>
        <rFont val="Times New Roman"/>
        <family val="1"/>
        <charset val="204"/>
      </rPr>
      <t>)</t>
    </r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</si>
  <si>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Количество заполняемых столбцов должно соответствовать количеству расчетных периодов регулирования в пределах одного долгосрочного периода регулирования, с указанием года отчетного расчетного периода регулирования.</t>
    </r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</si>
  <si>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Информация предоставляется справочно.</t>
    </r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</si>
  <si>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п</t>
    </r>
    <r>
      <rPr>
        <sz val="11"/>
        <rFont val="Times New Roman"/>
        <family val="1"/>
        <charset val="204"/>
      </rPr>
      <t>)</t>
    </r>
  </si>
  <si>
    <t>Форма 1.9. Данные об экономических и технических характеристиках 
и (или) условиях деятельности территориальных сетевых организаций</t>
  </si>
  <si>
    <t>Наименование сетевой организации, субъект Российской Федерации</t>
  </si>
  <si>
    <r>
      <t xml:space="preserve">Характеристики и (или) условия 
деятельности сетевой организации </t>
    </r>
    <r>
      <rPr>
        <vertAlign val="superscript"/>
        <sz val="11"/>
        <rFont val="Times New Roman"/>
        <family val="1"/>
        <charset val="204"/>
      </rPr>
      <t>1</t>
    </r>
  </si>
  <si>
    <t>Значение характеристики</t>
  </si>
  <si>
    <t>Наименование и реквизиты подтверждающих документов 
(в том числе внутренних документов сетевой организации)</t>
  </si>
  <si>
    <t>Протяженность линий электропередачи 
в одноцепном выражении (ЛЭП), км</t>
  </si>
  <si>
    <t>1.1</t>
  </si>
  <si>
    <t>Протяженность кабельных линий электропередачи в одноцепном 
выражении, км</t>
  </si>
  <si>
    <t>Доля кабельных линий электропередачи 
в одноцепном выражении от общей протяженности линий электропередачи 
(Доля КЛ), %</t>
  </si>
  <si>
    <t>(п. 1.1/п. 1)</t>
  </si>
  <si>
    <t>Максимальной за год число точек 
поставки, шт.</t>
  </si>
  <si>
    <t>Число разъединителей и выключателей, шт.</t>
  </si>
  <si>
    <t>Средняя летняя температура, °C</t>
  </si>
  <si>
    <t>Номер группы (m) территориальной 
сетевой организации по показателю
Пsaidi</t>
  </si>
  <si>
    <t>(форма 9.1)</t>
  </si>
  <si>
    <t>-</t>
  </si>
  <si>
    <t>Номер группы (m) территориальной 
сетевой организации по показателю
Пsaifi</t>
  </si>
  <si>
    <t>(форма 9.2)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</si>
  <si>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Протяженность линий электропередачи в одноцепном выражении (ЛЭП) - протяженность линий электропередачи территориальной сетевой организации в одноцепном выражении (при определении протяженности воздушных и кабельных линий электропередачи низкого напряжения учитываются только трехфазные участки линий), км;</t>
    </r>
  </si>
  <si>
    <r>
      <t>_____</t>
    </r>
    <r>
      <rPr>
        <sz val="9"/>
        <rFont val="Times New Roman"/>
        <family val="1"/>
        <charset val="204"/>
      </rPr>
      <t>Доля кабельных линий электропередачи в одноцепном выражении от общей протяженности линий электропередачи (Доля КЛ), % - доля кабельных линий электропередачи территориальной сетевой организации, рассчитываемая как отношение протяженности кабельных линий в одноцепном выражении к протяженности ЛЭП, %;</t>
    </r>
  </si>
  <si>
    <r>
      <t>_____</t>
    </r>
    <r>
      <rPr>
        <sz val="9"/>
        <rFont val="Times New Roman"/>
        <family val="1"/>
        <charset val="204"/>
      </rPr>
      <t>Число разъединителей и выключателей - совокупное число разъединителей и выключателей территориальной сетевой организации, шт.;</t>
    </r>
  </si>
  <si>
    <r>
      <t>_____</t>
    </r>
    <r>
      <rPr>
        <sz val="9"/>
        <rFont val="Times New Roman"/>
        <family val="1"/>
        <charset val="204"/>
      </rPr>
      <t>Средняя летняя температура - в соответствии с данными по средней температуре июля на последнюю имеющуюся дату согласно Сборнику Федеральной службы государственной статистики "Регионы России. Основные характеристики субъектов Российской Федерации".</t>
    </r>
  </si>
  <si>
    <t>2018</t>
  </si>
  <si>
    <t>2019</t>
  </si>
  <si>
    <r>
      <t>Показатель уровня качества обслуживания потребителей услуг территориальными сетевых организаций (П</t>
    </r>
    <r>
      <rPr>
        <vertAlign val="subscript"/>
        <sz val="11"/>
        <rFont val="Times New Roman"/>
        <family val="1"/>
        <charset val="204"/>
      </rPr>
      <t>тсо</t>
    </r>
    <r>
      <rPr>
        <sz val="11"/>
        <rFont val="Times New Roman"/>
        <family val="1"/>
        <charset val="204"/>
      </rPr>
      <t>)</t>
    </r>
  </si>
  <si>
    <t>Форма 2.1. Расчет значения индикатора информативности</t>
  </si>
  <si>
    <t>Наименование территориальной сетевой организации</t>
  </si>
  <si>
    <t>Параметр (критерий), 
характеризующий индикатор</t>
  </si>
  <si>
    <t>Значение</t>
  </si>
  <si>
    <t>Ф / П х 100,
%</t>
  </si>
  <si>
    <t>Зависимость</t>
  </si>
  <si>
    <t>Оценочный 
балл</t>
  </si>
  <si>
    <t>факти-ческое (Ф)</t>
  </si>
  <si>
    <t>плановое
(П)</t>
  </si>
  <si>
    <t>1. Возможность личного приема заявителей и потребителей услуг уполномоченными должностными лицами территориальной сетевой организации - всего</t>
  </si>
  <si>
    <t>в том числе по критериям:</t>
  </si>
  <si>
    <t>1.1. Количество структурных подразделений по работе с заявителями и потребителями услуг в процентном отношении к общему количеству структурных подразделений</t>
  </si>
  <si>
    <t>прямая</t>
  </si>
  <si>
    <t>1.2. Количество утвержденных территориальной сетевой организацией в установленном порядке организационно-распорядительных документов по вопросам работы с заявителями и потребителями 
услуг - всего, шт.</t>
  </si>
  <si>
    <t>в том числе:</t>
  </si>
  <si>
    <t>а) регламенты оказания услуг и рассмотрения обращений заявителей и потребителей услуг, шт.</t>
  </si>
  <si>
    <t>б) наличие положения о деятельности структурного подразделения по работе с заявителями и 
потребителями услуг (наличие - 1, отсутствие - 0), шт.</t>
  </si>
  <si>
    <t>в) должностные инструкции сотрудников, обслуживающих заявителей 
и потребителей услуг, шт.</t>
  </si>
  <si>
    <t>г) утвержденные территориальной сетевой организацией в установленном порядке формы отчетности о работе 
с заявителями и потребителями услуг, шт.</t>
  </si>
  <si>
    <t>2. Наличие телефонной связи для обращений потребителей услуг к уполномоченным должностным лицам территориальной сетевой организации</t>
  </si>
  <si>
    <t>2.1. Наличие единого телефонного номера для приема обращений потребителей услуг 
(наличие - 1, отсутствие - 0)</t>
  </si>
  <si>
    <t>2.2. Наличие
информационно-справочной системы для автоматизации обработки обращений потребителей услуг, поступивших по телефону (наличие - 1, отсутствие - 0)</t>
  </si>
  <si>
    <t>2.3. Наличие системы автоинформирования потребителей услуг по телефону, предназначенной для доведения до них типовой информации (наличие - 1, отсутствие - 0)</t>
  </si>
  <si>
    <t>3. Наличие в сети Интернет сайта территориальной сетевой организации с возможностью обмена информацией с потребителями 
услуг посредством 
электронной почты 
(наличие - 1, отсутствие - 0)</t>
  </si>
  <si>
    <t>4. Проведение мероприятий по доведению до сведения потребителей услуг необходимой информации, 
в том числе путем ее размещения в сети 
Интернет, на бумажных носителях или иными доступными способами 
(проведение - 1, 
отсутствие - 0)</t>
  </si>
  <si>
    <t>5. Простота и доступность схемы обжалования потребителями услуг действий должностных лиц территориальной сетевой организации, по критерию</t>
  </si>
  <si>
    <t>обратная</t>
  </si>
  <si>
    <t>5.1. Общее количество обращений потребителей услуг о проведении консультаций по порядку обжалования действий (бездействия) территориальной сетевой организации в ходе исполнения своих функций, процентов от общего количества поступивших обращений</t>
  </si>
  <si>
    <t>6. Степень полноты, актуальности и достоверности предоставляемой потребителям услуг информации о деятельности территориальной сетевой организации - всего</t>
  </si>
  <si>
    <t>6.1. Общее количество обращений потребителей услуг о проведении консультаций по вопросам деятельности территориальной сетевой организации, процентов от общего количества поступивших обращений</t>
  </si>
  <si>
    <t>6.2. Количество обращений потребителей услуг с указанием на отсутствие необходимой информации, которая должна быть раскрыта территориальной сетевой организацией в соответствии с нормативными правовыми актами, процентов от общего количества поступивших обращений</t>
  </si>
  <si>
    <t>7. Итого по индикатору информативности</t>
  </si>
  <si>
    <t>Форма 2.2. Расчет значения индикатора исполнительности</t>
  </si>
  <si>
    <t>Параметр (показатель), характеризующий индикатор</t>
  </si>
  <si>
    <t>1. Соблюдение сроков по процедурам взаимодействия 
с потребителями услуг (заявителями) - всего</t>
  </si>
  <si>
    <t>1.1. Среднее время, затраченное территориальной сетевой организацией на направление проекта договора оказания услуг по передаче электрической энергии потребителю услуг (заявителю), дней</t>
  </si>
  <si>
    <t>1.2. Среднее время, необходимое для оборудования точки поставки приборами учета с момента подачи заявления потребителем услуг:</t>
  </si>
  <si>
    <r>
      <t>а)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для физических лиц, включая индивидуальных предпринимателей, и юридических лиц - 
субъектов малого и среднего предпринимательства, дней</t>
    </r>
  </si>
  <si>
    <r>
      <t>б)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для остальных потребителей услуг, дней</t>
    </r>
  </si>
  <si>
    <t>1.3. Количество случаев отказа от заключения и случаев расторжения потребителем услуг договоров оказания услуг 
по передаче электрической энергии, процентов от общего количества заключенных территориальной сетевой организацией договоров с потребителями услуг (заявителями), кроме физических лиц</t>
  </si>
  <si>
    <t>2. Соблюдение требований нормативных правовых актов Российской Федерации по поддержанию качества электрической энергии, по критерию</t>
  </si>
  <si>
    <t>2.1. Количество обращений потребителей услуг с указанием на ненадлежащее качество электрической энергии, процентов от общего количества поступивших обращений</t>
  </si>
  <si>
    <t>3. Наличие взаимодействия 
с потребителями услуг при выводе оборудования в ремонт и (или) из эксплуатации</t>
  </si>
  <si>
    <t>3.1. Наличие (отсутствие) установленной процедуры согласования с потребителями услуг графиков вывода электросетевого оборудования в ремонт и (или) из эксплуатации (наличие - 1, отсутствие - 0)</t>
  </si>
  <si>
    <t>3.2. Количество обращений потребителей услуг с указанием на несогласие введения предлагаемых территориальной сетевой организацией графиков вывода электросетевого оборудования в ремонт и (или) из эксплуатации, процентов от общего количества поступивших обращений, кроме физических лиц</t>
  </si>
  <si>
    <t>4. Соблюдение требований нормативных правовых 
актов по защите персональных данных потребителей услуг (заявителей), по критерию</t>
  </si>
  <si>
    <t>4.1. Количество обращений потребителей услуг (заявителей) с указанием на неправомерность использования персональных данных потребителей услуг (заявителей), процентов от общего количества поступивших обращений</t>
  </si>
  <si>
    <t>5. Итого по индикатору исполнительности</t>
  </si>
  <si>
    <t>Форма 2.3. Расчет значения индикатора результативности обратной связи</t>
  </si>
  <si>
    <t>1. Наличие структурного подразделения территориальной сетевой организации по рассмотрению, обработке и принятию мер по обращениям потребителей услуг (наличие - 1, 
отсутствие - 0)</t>
  </si>
  <si>
    <t>2. Степень удовлетворения обращений потребителей услуг</t>
  </si>
  <si>
    <t>2.1. Общее количество обращений потребителей услуг с указанием на ненадлежащее качество 
услуг по передаче электрической энергии и обслуживание, процентов от общего количества поступивших обращений</t>
  </si>
  <si>
    <t>2.2. Количество принятых мер по результатам рассмотрения обращений потребителей услуг с указанием на ненадлежащее качество услуг по передаче электрической энергии и обслуживание, процентов от общего количества поступивших обращений</t>
  </si>
  <si>
    <t>2.3. Количество 
обращений, связанных с неудовлетворенностью принятыми мерами, указанными в п. 2.2 настоящей формы, поступивших от потребителей услуг 
в течение 30 рабочих дней после завершения мероприятий, указанных 
в п. 2.2 настоящей формы, процентов от общего количества поступивших обращений</t>
  </si>
  <si>
    <t>2.4. Количество обращений потребителей услуг с указанием на ненадлежащее качество услуг, оказываемых территориальной сетевой организацией, поступивших 
в соответствующий контролирующий орган исполнительной власти, процентов от общего количества поступивших обращений</t>
  </si>
  <si>
    <t>2.5. Количество отзывов и предложений по вопросам деятельности территориальной сетевой организации, поступивших через обратную связь, в процентах от общего количества поступивших обращений</t>
  </si>
  <si>
    <t>2.6. Количество реализованных изменений в деятельности организации, направленных на повышение качества обслуживания потребителей услуг, шт.</t>
  </si>
  <si>
    <t>3. Оперативность реагирования на обращения потребителей услуг - всего</t>
  </si>
  <si>
    <t>3.1. Средняя продолжительность времени принятия мер по результатам обращения потребителя услуг, дней</t>
  </si>
  <si>
    <t>3.2. Взаимодействие территориальной сетевой организации с 
потребителями услуг 
с целью получения информации о качестве обслуживания,  реализованное посредством:</t>
  </si>
  <si>
    <t>а) письменных опросов, шт. на 1000 потребителей услуг</t>
  </si>
  <si>
    <t>б) электронной связи через сеть Интернет, шт. на 1000 потребителей услуг</t>
  </si>
  <si>
    <r>
      <t xml:space="preserve">в) системы автоинформирования, шт. на 1000 потребителей услуг </t>
    </r>
    <r>
      <rPr>
        <vertAlign val="superscript"/>
        <sz val="11"/>
        <rFont val="Times New Roman"/>
        <family val="1"/>
        <charset val="204"/>
      </rPr>
      <t>1</t>
    </r>
  </si>
  <si>
    <t>4. Индивидуальность 
подхода к потребителям услуг льготных категорий, 
по критерию</t>
  </si>
  <si>
    <t>4.1. Количество обращений потребителей услуг 
льготных категорий с указанием на неудовлетворительность качества их обслуживания, шт. на 1000 потребителей услуг</t>
  </si>
  <si>
    <t>5. Оперативность 
возмещения убытков потребителям услуг при несоблюдении территориальной сетевой организацией обязательств, предусмотренных нормативными правовыми актами и договорами</t>
  </si>
  <si>
    <t>5.1. Средняя продолжительность времени на принятие 
территориальной сетевой организацией мер по возмещению потребителю услуг убытков, месяцев</t>
  </si>
  <si>
    <t>5.2. Доля потребителей услуг, получивших возмещение убытков, возникших в результате неисполнения (ненадлежащего исполнения) территориальной сетевой организацией своих обязательств, от числа потребителей, в пользу которых было вынесено судебное решение, или возмещение было произведено во внесудебном порядке, процентов</t>
  </si>
  <si>
    <t>6. Итого по индикатору результативность обратной связи</t>
  </si>
  <si>
    <r>
      <t xml:space="preserve">Форма 2.4. Предложения территориальных сетевых организаций по плановым 
значениям параметров (критериев), характеризующих индикаторы качества 
обслуживания потребителей, на каждый расчетный период регулирования 
в пределах долгосрочного периода регулирования </t>
    </r>
    <r>
      <rPr>
        <vertAlign val="superscript"/>
        <sz val="12"/>
        <rFont val="Times New Roman"/>
        <family val="1"/>
        <charset val="204"/>
      </rPr>
      <t>1</t>
    </r>
  </si>
  <si>
    <t>Значение показателя, годы:</t>
  </si>
  <si>
    <r>
      <t xml:space="preserve">Предлагаемые плановые значения параметров (критериев), характеризующих индикаторы качества </t>
    </r>
    <r>
      <rPr>
        <vertAlign val="superscript"/>
        <sz val="11"/>
        <rFont val="Times New Roman"/>
        <family val="1"/>
        <charset val="204"/>
      </rPr>
      <t>2</t>
    </r>
  </si>
  <si>
    <r>
      <t>И</t>
    </r>
    <r>
      <rPr>
        <vertAlign val="subscript"/>
        <sz val="11"/>
        <rFont val="Times New Roman"/>
        <family val="1"/>
        <charset val="204"/>
      </rPr>
      <t xml:space="preserve">н </t>
    </r>
  </si>
  <si>
    <t xml:space="preserve">1.1. </t>
  </si>
  <si>
    <t xml:space="preserve">1.2. а) </t>
  </si>
  <si>
    <t xml:space="preserve">1.2. б) </t>
  </si>
  <si>
    <t xml:space="preserve">1.2. в) </t>
  </si>
  <si>
    <t xml:space="preserve">1.2. г) </t>
  </si>
  <si>
    <t xml:space="preserve">2.1. </t>
  </si>
  <si>
    <t xml:space="preserve">2.2. </t>
  </si>
  <si>
    <t xml:space="preserve">2.3. </t>
  </si>
  <si>
    <t xml:space="preserve">3. </t>
  </si>
  <si>
    <t xml:space="preserve">4. </t>
  </si>
  <si>
    <t xml:space="preserve">5.1. </t>
  </si>
  <si>
    <t xml:space="preserve">6.1. </t>
  </si>
  <si>
    <t xml:space="preserve">6.2. </t>
  </si>
  <si>
    <r>
      <t>И</t>
    </r>
    <r>
      <rPr>
        <vertAlign val="subscript"/>
        <sz val="11"/>
        <rFont val="Times New Roman"/>
        <family val="1"/>
        <charset val="204"/>
      </rPr>
      <t>с</t>
    </r>
    <r>
      <rPr>
        <sz val="11"/>
        <rFont val="Times New Roman"/>
        <family val="1"/>
        <charset val="204"/>
      </rPr>
      <t xml:space="preserve"> </t>
    </r>
  </si>
  <si>
    <t xml:space="preserve">1.3.  </t>
  </si>
  <si>
    <t xml:space="preserve">3.1. </t>
  </si>
  <si>
    <t xml:space="preserve">3.2. </t>
  </si>
  <si>
    <t xml:space="preserve">4.1. </t>
  </si>
  <si>
    <r>
      <t>Р</t>
    </r>
    <r>
      <rPr>
        <vertAlign val="subscript"/>
        <sz val="11"/>
        <rFont val="Times New Roman"/>
        <family val="1"/>
        <charset val="204"/>
      </rPr>
      <t>с</t>
    </r>
    <r>
      <rPr>
        <sz val="11"/>
        <rFont val="Times New Roman"/>
        <family val="1"/>
        <charset val="204"/>
      </rPr>
      <t xml:space="preserve"> </t>
    </r>
  </si>
  <si>
    <t xml:space="preserve">1. </t>
  </si>
  <si>
    <t xml:space="preserve">2.4. </t>
  </si>
  <si>
    <t xml:space="preserve">2.5. </t>
  </si>
  <si>
    <t xml:space="preserve">2.6. </t>
  </si>
  <si>
    <t xml:space="preserve">3.2. а) </t>
  </si>
  <si>
    <t xml:space="preserve">3.2. б) </t>
  </si>
  <si>
    <t xml:space="preserve">3.2. в) </t>
  </si>
  <si>
    <t xml:space="preserve">5.2. </t>
  </si>
  <si>
    <t>Предлагаемое плановое значение показателя уровня качества обслуживания потребителей услуг территориальными сетевыми организациями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</si>
  <si>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Количество заполняемых столбцов должно соответствовать количеству расчетных периодов регулирования в пределах одного долгосрочного периода регулирования с указанием года отчетного расчетного периода регулирования.</t>
    </r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</si>
  <si>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Нумерация пунктов показателей параметров, характеризующих индикаторы качества, приведена в соответствии с формами 2.1 - 2.3 настоящего приложения.</t>
    </r>
  </si>
  <si>
    <t>Форма 3.1. Отчетные данные для расчета значения показателя качества</t>
  </si>
  <si>
    <t xml:space="preserve">рассмотрения заявок на технологическое присоединение к сети в период </t>
  </si>
  <si>
    <t>Наименование сетевой организации (подразделения/филиала)</t>
  </si>
  <si>
    <t>Число, шт.</t>
  </si>
  <si>
    <r>
  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сети, шт. (</t>
    </r>
    <r>
      <rPr>
        <i/>
        <sz val="11"/>
        <rFont val="Times New Roman"/>
        <family val="1"/>
        <charset val="204"/>
      </rPr>
      <t>N</t>
    </r>
    <r>
      <rPr>
        <vertAlign val="subscript"/>
        <sz val="11"/>
        <rFont val="Times New Roman"/>
        <family val="1"/>
        <charset val="204"/>
      </rPr>
      <t>заяв тпр</t>
    </r>
    <r>
      <rPr>
        <sz val="11"/>
        <rFont val="Times New Roman"/>
        <family val="1"/>
        <charset val="204"/>
      </rPr>
      <t>)</t>
    </r>
  </si>
  <si>
    <r>
  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 с нарушением установленных сроков его направления, шт. (</t>
    </r>
    <r>
      <rPr>
        <i/>
        <sz val="11"/>
        <rFont val="Times New Roman"/>
        <family val="1"/>
        <charset val="204"/>
      </rPr>
      <t>N</t>
    </r>
    <r>
      <rPr>
        <vertAlign val="superscript"/>
        <sz val="11"/>
        <rFont val="Times New Roman"/>
        <family val="1"/>
        <charset val="204"/>
      </rPr>
      <t>нс</t>
    </r>
    <r>
      <rPr>
        <vertAlign val="subscript"/>
        <sz val="11"/>
        <rFont val="Times New Roman"/>
        <family val="1"/>
        <charset val="204"/>
      </rPr>
      <t>заяв тпр</t>
    </r>
    <r>
      <rPr>
        <sz val="11"/>
        <rFont val="Times New Roman"/>
        <family val="1"/>
        <charset val="204"/>
      </rPr>
      <t>)</t>
    </r>
  </si>
  <si>
    <r>
      <t>Показатель качества рассмотрения заявок на технологическое присоединение к сети (П</t>
    </r>
    <r>
      <rPr>
        <vertAlign val="subscript"/>
        <sz val="11"/>
        <rFont val="Times New Roman"/>
        <family val="1"/>
        <charset val="204"/>
      </rPr>
      <t>заяв тпр</t>
    </r>
    <r>
      <rPr>
        <sz val="11"/>
        <rFont val="Times New Roman"/>
        <family val="1"/>
        <charset val="204"/>
      </rPr>
      <t>)</t>
    </r>
  </si>
  <si>
    <t>Форма 3.2. Отчетные данные для расчета значения показателя качества 
исполнения договоров об осуществлении технологического присоединения</t>
  </si>
  <si>
    <t xml:space="preserve">заявителей к сети, в период </t>
  </si>
  <si>
    <r>
  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шт. (N</t>
    </r>
    <r>
      <rPr>
        <vertAlign val="subscript"/>
        <sz val="11"/>
        <rFont val="Times New Roman"/>
        <family val="1"/>
        <charset val="204"/>
      </rPr>
      <t>сд тпр</t>
    </r>
    <r>
      <rPr>
        <sz val="11"/>
        <rFont val="Times New Roman"/>
        <family val="1"/>
        <charset val="204"/>
      </rPr>
      <t>)</t>
    </r>
  </si>
  <si>
    <r>
  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по которым произошло нарушение установленных сроков технологического присоединения, шт. (N</t>
    </r>
    <r>
      <rPr>
        <vertAlign val="superscript"/>
        <sz val="11"/>
        <rFont val="Times New Roman"/>
        <family val="1"/>
        <charset val="204"/>
      </rPr>
      <t>нс</t>
    </r>
    <r>
      <rPr>
        <vertAlign val="subscript"/>
        <sz val="11"/>
        <rFont val="Times New Roman"/>
        <family val="1"/>
        <charset val="204"/>
      </rPr>
      <t>сд тпр</t>
    </r>
    <r>
      <rPr>
        <sz val="11"/>
        <rFont val="Times New Roman"/>
        <family val="1"/>
        <charset val="204"/>
      </rPr>
      <t>)</t>
    </r>
  </si>
  <si>
    <r>
      <t>Показатель качества исполнения договоров об осуществлении технологического присоединения заявителей к сети (П</t>
    </r>
    <r>
      <rPr>
        <vertAlign val="subscript"/>
        <sz val="11"/>
        <rFont val="Times New Roman"/>
        <family val="1"/>
        <charset val="204"/>
      </rPr>
      <t>нс тпр</t>
    </r>
    <r>
      <rPr>
        <sz val="11"/>
        <rFont val="Times New Roman"/>
        <family val="1"/>
        <charset val="204"/>
      </rPr>
      <t>)</t>
    </r>
  </si>
  <si>
    <t>Форма 3.3. Отчетные данные для расчета значения показателя соблюдения 
антимонопольного законодательства при технологическом присоединении</t>
  </si>
  <si>
    <t xml:space="preserve">заявителей к электрическим сетям сетевой организации, в период </t>
  </si>
  <si>
    <r>
      <t>Число вступивших в законную силу решений антимонопольного органа и (или) суда об установлении нарушений сетевой организацией требований антимонопольного законодательства Российской Федерации в части оказания услуг по технологическому присоединению в соответствующем расчетном периоде, шт. (N</t>
    </r>
    <r>
      <rPr>
        <vertAlign val="subscript"/>
        <sz val="11"/>
        <rFont val="Times New Roman"/>
        <family val="1"/>
        <charset val="204"/>
      </rPr>
      <t>н тпр</t>
    </r>
    <r>
      <rPr>
        <sz val="11"/>
        <rFont val="Times New Roman"/>
        <family val="1"/>
        <charset val="204"/>
      </rPr>
      <t>)</t>
    </r>
  </si>
  <si>
    <r>
      <t>Общее число заявок на технологическое присоединение к сети, поданных заявителями в соответствующий расчетный период, десятки шт. (N</t>
    </r>
    <r>
      <rPr>
        <vertAlign val="subscript"/>
        <sz val="11"/>
        <rFont val="Times New Roman"/>
        <family val="1"/>
        <charset val="204"/>
      </rPr>
      <t>очз тпр</t>
    </r>
    <r>
      <rPr>
        <sz val="11"/>
        <rFont val="Times New Roman"/>
        <family val="1"/>
        <charset val="204"/>
      </rPr>
      <t>)</t>
    </r>
  </si>
  <si>
    <t>Количество, 
десятки шт. 
(без округления)</t>
  </si>
  <si>
    <r>
      <t>Показатель соблюдения антимонопольного законодательства при технологическом присоединении заявителей к электрическим сетям сетевой организации (П</t>
    </r>
    <r>
      <rPr>
        <vertAlign val="subscript"/>
        <sz val="11"/>
        <rFont val="Times New Roman"/>
        <family val="1"/>
        <charset val="204"/>
      </rPr>
      <t>нпа тпр</t>
    </r>
    <r>
      <rPr>
        <sz val="11"/>
        <rFont val="Times New Roman"/>
        <family val="1"/>
        <charset val="204"/>
      </rPr>
      <t>)</t>
    </r>
  </si>
  <si>
    <t>Форма 4.1. Показатели уровня надежности и уровня качества оказываемых услуг 
сетевой организации</t>
  </si>
  <si>
    <t>№ формулы (пункта) методических указаний</t>
  </si>
  <si>
    <r>
      <t>Объем недоотпущенной электрической энергии (П</t>
    </r>
    <r>
      <rPr>
        <vertAlign val="subscript"/>
        <sz val="11"/>
        <rFont val="Times New Roman"/>
        <family val="1"/>
        <charset val="204"/>
      </rPr>
      <t>ens</t>
    </r>
    <r>
      <rPr>
        <sz val="1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</si>
  <si>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 на точку поставки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</t>
    </r>
  </si>
  <si>
    <r>
      <t>Показатель средней частоты 
прекращений передачи электрической энергии на точку поставки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</t>
    </r>
  </si>
  <si>
    <t>7 или 12</t>
  </si>
  <si>
    <r>
      <t>Показатель уровня качества 
обслуживания потребителей услуг территориальными сетевыми организациями (П</t>
    </r>
    <r>
      <rPr>
        <vertAlign val="subscript"/>
        <sz val="11"/>
        <rFont val="Times New Roman"/>
        <family val="1"/>
        <charset val="204"/>
      </rPr>
      <t>тсо</t>
    </r>
    <r>
      <rPr>
        <sz val="11"/>
        <rFont val="Times New Roman"/>
        <family val="1"/>
        <charset val="204"/>
      </rPr>
      <t>)</t>
    </r>
  </si>
  <si>
    <r>
      <t>Плановое значение показателя П</t>
    </r>
    <r>
      <rPr>
        <vertAlign val="subscript"/>
        <sz val="11"/>
        <rFont val="Times New Roman"/>
        <family val="1"/>
        <charset val="204"/>
      </rPr>
      <t>п</t>
    </r>
    <r>
      <rPr>
        <sz val="11"/>
        <rFont val="Times New Roman"/>
        <family val="1"/>
        <charset val="204"/>
      </rPr>
      <t>, П</t>
    </r>
    <r>
      <rPr>
        <vertAlign val="superscript"/>
        <sz val="11"/>
        <rFont val="Times New Roman"/>
        <family val="1"/>
        <charset val="204"/>
      </rPr>
      <t>пл</t>
    </r>
    <r>
      <rPr>
        <vertAlign val="subscript"/>
        <sz val="11"/>
        <rFont val="Times New Roman"/>
        <family val="1"/>
        <charset val="204"/>
      </rPr>
      <t>п</t>
    </r>
  </si>
  <si>
    <t>Пункт 4.1 методических указаний</t>
  </si>
  <si>
    <r>
      <t>Плановое значение показателя П</t>
    </r>
    <r>
      <rPr>
        <vertAlign val="subscript"/>
        <sz val="11"/>
        <rFont val="Times New Roman"/>
        <family val="1"/>
        <charset val="204"/>
      </rPr>
      <t>тпр</t>
    </r>
    <r>
      <rPr>
        <sz val="11"/>
        <rFont val="Times New Roman"/>
        <family val="1"/>
        <charset val="204"/>
      </rPr>
      <t>, П</t>
    </r>
    <r>
      <rPr>
        <vertAlign val="superscript"/>
        <sz val="11"/>
        <rFont val="Times New Roman"/>
        <family val="1"/>
        <charset val="204"/>
      </rPr>
      <t>пл</t>
    </r>
    <r>
      <rPr>
        <vertAlign val="subscript"/>
        <sz val="11"/>
        <rFont val="Times New Roman"/>
        <family val="1"/>
        <charset val="204"/>
      </rPr>
      <t>тпр</t>
    </r>
  </si>
  <si>
    <r>
      <t>Плановое значение показателя П</t>
    </r>
    <r>
      <rPr>
        <vertAlign val="subscript"/>
        <sz val="11"/>
        <rFont val="Times New Roman"/>
        <family val="1"/>
        <charset val="204"/>
      </rPr>
      <t>тсо</t>
    </r>
    <r>
      <rPr>
        <sz val="11"/>
        <rFont val="Times New Roman"/>
        <family val="1"/>
        <charset val="204"/>
      </rPr>
      <t>, П</t>
    </r>
    <r>
      <rPr>
        <vertAlign val="superscript"/>
        <sz val="11"/>
        <rFont val="Times New Roman"/>
        <family val="1"/>
        <charset val="204"/>
      </rPr>
      <t>пл</t>
    </r>
    <r>
      <rPr>
        <vertAlign val="subscript"/>
        <sz val="11"/>
        <rFont val="Times New Roman"/>
        <family val="1"/>
        <charset val="204"/>
      </rPr>
      <t>тсо</t>
    </r>
  </si>
  <si>
    <r>
      <t>Плановое значение показателя П</t>
    </r>
    <r>
      <rPr>
        <vertAlign val="subscript"/>
        <sz val="11"/>
        <rFont val="Times New Roman"/>
        <family val="1"/>
        <charset val="204"/>
      </rPr>
      <t>ens</t>
    </r>
    <r>
      <rPr>
        <sz val="11"/>
        <rFont val="Times New Roman"/>
        <family val="1"/>
        <charset val="204"/>
      </rPr>
      <t>, П</t>
    </r>
    <r>
      <rPr>
        <vertAlign val="superscript"/>
        <sz val="11"/>
        <rFont val="Times New Roman"/>
        <family val="1"/>
        <charset val="204"/>
      </rPr>
      <t>пл</t>
    </r>
    <r>
      <rPr>
        <vertAlign val="subscript"/>
        <sz val="11"/>
        <rFont val="Times New Roman"/>
        <family val="1"/>
        <charset val="204"/>
      </rPr>
      <t>ens</t>
    </r>
  </si>
  <si>
    <r>
      <t>Плановое    значение    показателя    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, П</t>
    </r>
    <r>
      <rPr>
        <vertAlign val="superscript"/>
        <sz val="11"/>
        <rFont val="Times New Roman"/>
        <family val="1"/>
        <charset val="204"/>
      </rPr>
      <t>пл</t>
    </r>
    <r>
      <rPr>
        <vertAlign val="subscript"/>
        <sz val="11"/>
        <rFont val="Times New Roman"/>
        <family val="1"/>
        <charset val="204"/>
      </rPr>
      <t>saidi</t>
    </r>
  </si>
  <si>
    <t>Пункт 4.2 методических указаний</t>
  </si>
  <si>
    <r>
      <t>Плановое    значение    показателя    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, П</t>
    </r>
    <r>
      <rPr>
        <vertAlign val="superscript"/>
        <sz val="11"/>
        <rFont val="Times New Roman"/>
        <family val="1"/>
        <charset val="204"/>
      </rPr>
      <t>пл</t>
    </r>
    <r>
      <rPr>
        <vertAlign val="subscript"/>
        <sz val="11"/>
        <rFont val="Times New Roman"/>
        <family val="1"/>
        <charset val="204"/>
      </rPr>
      <t>saifi</t>
    </r>
  </si>
  <si>
    <r>
      <t>Оценка достижения показателя уровня надежности оказываемых услуг, К</t>
    </r>
    <r>
      <rPr>
        <vertAlign val="subscript"/>
        <sz val="11"/>
        <rFont val="Times New Roman"/>
        <family val="1"/>
        <charset val="204"/>
      </rPr>
      <t>над</t>
    </r>
  </si>
  <si>
    <t>Пункт 5 методических 
указаний</t>
  </si>
  <si>
    <r>
      <t>Оценка достижения показателя уровня надежности оказываемых услуг, К</t>
    </r>
    <r>
      <rPr>
        <vertAlign val="subscript"/>
        <sz val="11"/>
        <rFont val="Times New Roman"/>
        <family val="1"/>
        <charset val="204"/>
      </rPr>
      <t>над1</t>
    </r>
  </si>
  <si>
    <r>
      <t>Оценка достижения показателя уровня надежности оказываемых услуг, К</t>
    </r>
    <r>
      <rPr>
        <vertAlign val="subscript"/>
        <sz val="11"/>
        <rFont val="Times New Roman"/>
        <family val="1"/>
        <charset val="204"/>
      </rPr>
      <t>над2</t>
    </r>
  </si>
  <si>
    <r>
      <t>Оценка достижения показателя уровня качества оказываемых услуг, К</t>
    </r>
    <r>
      <rPr>
        <vertAlign val="subscript"/>
        <sz val="11"/>
        <rFont val="Times New Roman"/>
        <family val="1"/>
        <charset val="204"/>
      </rPr>
      <t>кач</t>
    </r>
    <r>
      <rPr>
        <sz val="11"/>
        <rFont val="Times New Roman"/>
        <family val="1"/>
        <charset val="204"/>
      </rPr>
      <t xml:space="preserve"> (организации по управлению единой национальной (общероссийской) электрической сетью)</t>
    </r>
  </si>
  <si>
    <r>
      <t>Оценка достижения показателя уровня качества оказываемых услуг, К</t>
    </r>
    <r>
      <rPr>
        <vertAlign val="subscript"/>
        <sz val="11"/>
        <rFont val="Times New Roman"/>
        <family val="1"/>
        <charset val="204"/>
      </rPr>
      <t>кач1</t>
    </r>
    <r>
      <rPr>
        <sz val="11"/>
        <rFont val="Times New Roman"/>
        <family val="1"/>
        <charset val="204"/>
      </rPr>
      <t xml:space="preserve"> (для территориальной сетевой организации)</t>
    </r>
  </si>
  <si>
    <r>
      <t>Оценка достижения показателя уровня качества оказываемых услуг, К</t>
    </r>
    <r>
      <rPr>
        <vertAlign val="subscript"/>
        <sz val="11"/>
        <rFont val="Times New Roman"/>
        <family val="1"/>
        <charset val="204"/>
      </rPr>
      <t>кач2</t>
    </r>
    <r>
      <rPr>
        <sz val="11"/>
        <rFont val="Times New Roman"/>
        <family val="1"/>
        <charset val="204"/>
      </rPr>
      <t xml:space="preserve"> (для территориальной сетевой организации)</t>
    </r>
  </si>
  <si>
    <r>
      <t>Оценка достижения показателя уровня качества оказываемых услуг, К</t>
    </r>
    <r>
      <rPr>
        <vertAlign val="subscript"/>
        <sz val="11"/>
        <rFont val="Times New Roman"/>
        <family val="1"/>
        <charset val="204"/>
      </rPr>
      <t>кач3</t>
    </r>
    <r>
      <rPr>
        <sz val="11"/>
        <rFont val="Times New Roman"/>
        <family val="1"/>
        <charset val="204"/>
      </rPr>
      <t xml:space="preserve"> (для территориальной сетевой организации)</t>
    </r>
  </si>
  <si>
    <t>Форма 4.2. Расчет обобщенного показателя уровня надежности и качества 
оказываемых услуг</t>
  </si>
  <si>
    <t>№ пункта
методических указаний</t>
  </si>
  <si>
    <r>
      <t>1. Оценка достижения показателя уровня надежности оказываемых услуг, К</t>
    </r>
    <r>
      <rPr>
        <vertAlign val="subscript"/>
        <sz val="11"/>
        <rFont val="Times New Roman"/>
        <family val="1"/>
        <charset val="204"/>
      </rPr>
      <t>над</t>
    </r>
  </si>
  <si>
    <t>пункт 5</t>
  </si>
  <si>
    <t>Для организации по управлению единой национальной (общероссийской) электрической сетью и территориальной сетевой организации</t>
  </si>
  <si>
    <r>
      <t>2. Оценка достижения показателя уровня надежности оказываемых услуг, К</t>
    </r>
    <r>
      <rPr>
        <vertAlign val="subscript"/>
        <sz val="11"/>
        <rFont val="Times New Roman"/>
        <family val="1"/>
        <charset val="204"/>
      </rPr>
      <t>над1</t>
    </r>
  </si>
  <si>
    <t>Пункт 5</t>
  </si>
  <si>
    <t>Для территориальной сетевой организации</t>
  </si>
  <si>
    <r>
      <t>3. Оценка достижения показателя уровня надежности оказываемых услуг, К</t>
    </r>
    <r>
      <rPr>
        <vertAlign val="subscript"/>
        <sz val="11"/>
        <rFont val="Times New Roman"/>
        <family val="1"/>
        <charset val="204"/>
      </rPr>
      <t>над2</t>
    </r>
  </si>
  <si>
    <r>
      <t>4. Оценка достижения показателя уровня надежности оказываемых услуг, К</t>
    </r>
    <r>
      <rPr>
        <vertAlign val="subscript"/>
        <sz val="11"/>
        <rFont val="Times New Roman"/>
        <family val="1"/>
        <charset val="204"/>
      </rPr>
      <t>кач</t>
    </r>
  </si>
  <si>
    <r>
      <t>5.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Оценка достижения показателя уровня надежности оказываемых услуг, К</t>
    </r>
    <r>
      <rPr>
        <vertAlign val="subscript"/>
        <sz val="11"/>
        <rFont val="Times New Roman"/>
        <family val="1"/>
        <charset val="204"/>
      </rPr>
      <t>кач1</t>
    </r>
  </si>
  <si>
    <r>
      <t>6.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Оценка достижения показателя уровня надежности оказываемых услуг, К</t>
    </r>
    <r>
      <rPr>
        <vertAlign val="subscript"/>
        <sz val="11"/>
        <rFont val="Times New Roman"/>
        <family val="1"/>
        <charset val="204"/>
      </rPr>
      <t>кач2</t>
    </r>
  </si>
  <si>
    <r>
      <t>7.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Оценка достижения показателя уровня надежности оказываемых услуг, К</t>
    </r>
    <r>
      <rPr>
        <vertAlign val="subscript"/>
        <sz val="11"/>
        <rFont val="Times New Roman"/>
        <family val="1"/>
        <charset val="204"/>
      </rPr>
      <t>кач3</t>
    </r>
  </si>
  <si>
    <r>
      <t>8.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Обобщенный показатель уровня надежности и качества оказываемых услуг, К</t>
    </r>
    <r>
      <rPr>
        <vertAlign val="subscript"/>
        <sz val="11"/>
        <rFont val="Times New Roman"/>
        <family val="1"/>
        <charset val="204"/>
      </rPr>
      <t>об</t>
    </r>
  </si>
  <si>
    <t>4,76</t>
  </si>
  <si>
    <t>9,09</t>
  </si>
  <si>
    <t>4,11</t>
  </si>
  <si>
    <t>20,67</t>
  </si>
  <si>
    <t>13</t>
  </si>
  <si>
    <t>21</t>
  </si>
  <si>
    <t>20</t>
  </si>
  <si>
    <t>18</t>
  </si>
  <si>
    <t>0,06</t>
  </si>
  <si>
    <t>0,01</t>
  </si>
  <si>
    <t>0,1</t>
  </si>
  <si>
    <t>2017 факт</t>
  </si>
  <si>
    <t>2015 факт</t>
  </si>
  <si>
    <t>2016 факт</t>
  </si>
  <si>
    <t>0</t>
  </si>
  <si>
    <t>0,422</t>
  </si>
  <si>
    <t>1,833</t>
  </si>
  <si>
    <t>25</t>
  </si>
  <si>
    <t>2,1</t>
  </si>
  <si>
    <t>Расчет уровня надежности и качества поставляемых товаров и услуг</t>
  </si>
  <si>
    <t>Субъект РФ</t>
  </si>
  <si>
    <t>Республика Хакасия</t>
  </si>
  <si>
    <t>Отчетный период</t>
  </si>
  <si>
    <t>год</t>
  </si>
  <si>
    <t>Тип данных</t>
  </si>
  <si>
    <t>Факт</t>
  </si>
  <si>
    <t>Первый год долгосрочного периода регулирования</t>
  </si>
  <si>
    <t>Период действия тарифа</t>
  </si>
  <si>
    <t>5 лет</t>
  </si>
  <si>
    <t>Версия</t>
  </si>
  <si>
    <t>Версия организации</t>
  </si>
  <si>
    <t>Наименование организации</t>
  </si>
  <si>
    <t>Является ли данное юридическое лицо подразделением(филиалом) другой организации</t>
  </si>
  <si>
    <t>нет</t>
  </si>
  <si>
    <t>Наименование ПОДРАЗДЕЛЕНИЯ</t>
  </si>
  <si>
    <t>ИНН</t>
  </si>
  <si>
    <t>1901002975</t>
  </si>
  <si>
    <t>КПП</t>
  </si>
  <si>
    <t>190101001</t>
  </si>
  <si>
    <t>Вид деятельности</t>
  </si>
  <si>
    <t>Сетевая компания</t>
  </si>
  <si>
    <t>ОКПО</t>
  </si>
  <si>
    <t>05196686</t>
  </si>
  <si>
    <t>ОКВЭД</t>
  </si>
  <si>
    <t>Муниципальный район, на территории которого осуществляется деятельность</t>
  </si>
  <si>
    <t>г.Абакан</t>
  </si>
  <si>
    <t>Муниципальное образование, на территории которого осуществляется деятельность</t>
  </si>
  <si>
    <t>ОКТМО</t>
  </si>
  <si>
    <t>95701000</t>
  </si>
  <si>
    <t>Территории по ОКАТО</t>
  </si>
  <si>
    <t>95401000000</t>
  </si>
  <si>
    <t>Код по ОКОГУ</t>
  </si>
  <si>
    <t>Организационно-правовые формы по ОКОПФ</t>
  </si>
  <si>
    <t>Формы собственности по ОКФС</t>
  </si>
  <si>
    <t>14</t>
  </si>
  <si>
    <t>Юридический адрес</t>
  </si>
  <si>
    <t>г. Абакан, ул. Советская, 25</t>
  </si>
  <si>
    <t>Почтовый адрес</t>
  </si>
  <si>
    <t>Фамилия, имя, отчество</t>
  </si>
  <si>
    <t>Кочетков Александр Александрович</t>
  </si>
  <si>
    <t>(код) номер телефона</t>
  </si>
  <si>
    <t>8 (3902) 29-90-01</t>
  </si>
  <si>
    <t>Пидюров Сергей Геннадьевич</t>
  </si>
  <si>
    <t>8 (3902) 29-90-46</t>
  </si>
  <si>
    <t>Должностное лицо, ответственное за составление формы</t>
  </si>
  <si>
    <t>e-mail</t>
  </si>
  <si>
    <t>Дата составления документа</t>
  </si>
  <si>
    <t>Арапаева Ольга Сергеевна</t>
  </si>
  <si>
    <t>Зам. Начальника ПТО</t>
  </si>
  <si>
    <t>8 (3902) 29-25-07</t>
  </si>
  <si>
    <t>35.12.1</t>
  </si>
  <si>
    <t>4210007</t>
  </si>
  <si>
    <t>65243</t>
  </si>
  <si>
    <t>Форма 8.3. Расчет индикативного показателя уровня надежности оказываемых услуг.</t>
  </si>
  <si>
    <t>МУП г. Абакана "Абаканские электрические сети"</t>
  </si>
  <si>
    <t>За</t>
  </si>
  <si>
    <t>№ п/п</t>
  </si>
  <si>
    <t>Максимальное за расчетный период регулирования число точек поставки сетевой организации, шт., в том числе в разбивке по уровням напряжения:</t>
  </si>
  <si>
    <t>ВН (110 кВ и выше), шт.</t>
  </si>
  <si>
    <t>1.2.</t>
  </si>
  <si>
    <t>СН-1 (35 кВ), шт.</t>
  </si>
  <si>
    <t>1.3.</t>
  </si>
  <si>
    <t>СН-2 (6-20 кВ), шт.</t>
  </si>
  <si>
    <t>1.4.</t>
  </si>
  <si>
    <t>НН (до 1 кВ), шт.</t>
  </si>
  <si>
    <r>
      <t>Средняя продолжительность прекращения передачи электрической энергии на точку поставки  (П</t>
    </r>
    <r>
      <rPr>
        <vertAlign val="subscript"/>
        <sz val="11"/>
        <color indexed="8"/>
        <rFont val="Arial Narrow"/>
      </rPr>
      <t>saidi</t>
    </r>
    <r>
      <rPr>
        <sz val="11"/>
        <color indexed="8"/>
        <rFont val="Arial Narrow"/>
      </rPr>
      <t>), час.</t>
    </r>
  </si>
  <si>
    <r>
      <t>Средняя частота прекращений передачи электрической энергии на точку поставки (П</t>
    </r>
    <r>
      <rPr>
        <vertAlign val="subscript"/>
        <sz val="11"/>
        <color indexed="8"/>
        <rFont val="Arial Narrow"/>
      </rPr>
      <t>saifi</t>
    </r>
    <r>
      <rPr>
        <sz val="11"/>
        <color indexed="8"/>
        <rFont val="Arial Narrow"/>
      </rPr>
      <t>), шт.</t>
    </r>
  </si>
  <si>
    <r>
      <t>Средняя продолжительность прекращения передачи электрической энергии при проведении ремонтных работ  (П</t>
    </r>
    <r>
      <rPr>
        <vertAlign val="subscript"/>
        <sz val="11"/>
        <color indexed="8"/>
        <rFont val="Arial Narrow"/>
      </rPr>
      <t>saidi</t>
    </r>
    <r>
      <rPr>
        <sz val="11"/>
        <color indexed="8"/>
        <rFont val="Arial Narrow"/>
      </rPr>
      <t>), час.</t>
    </r>
  </si>
  <si>
    <r>
      <t>Средняя частота прекращений передачи электрической энергии при проведении ремонтных работ (П</t>
    </r>
    <r>
      <rPr>
        <vertAlign val="subscript"/>
        <sz val="11"/>
        <color indexed="8"/>
        <rFont val="Arial Narrow"/>
      </rPr>
      <t>saifi</t>
    </r>
    <r>
      <rPr>
        <sz val="11"/>
        <color indexed="8"/>
        <rFont val="Arial Narrow"/>
      </rPr>
      <t>), шт.</t>
    </r>
  </si>
  <si>
    <t>Начальник уч. №5 ОДС</t>
  </si>
  <si>
    <t>С.Г.Пидюров</t>
  </si>
  <si>
    <t xml:space="preserve"> </t>
  </si>
  <si>
    <t>Директор</t>
  </si>
  <si>
    <t>Начальник отдела ПР и ТП</t>
  </si>
  <si>
    <t xml:space="preserve">Иванец О. А. </t>
  </si>
  <si>
    <t>Специалист по связям с общественностью</t>
  </si>
  <si>
    <t>Борзенко Ю. Ю.</t>
  </si>
  <si>
    <t>Начальник ПР и ТП</t>
  </si>
  <si>
    <t>Иванец О. А.</t>
  </si>
  <si>
    <t>Начальник уч.№5 "ОДС"</t>
  </si>
  <si>
    <r>
      <t xml:space="preserve">Форма 1.5. Предложения сетевой организации по плановым значениям показателей надежности и качества услуг на каждый расчетный период регулирования в пределах долгосрочного периода регулирования 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
(для долгосрочных периодов регулирования, начавшихся с 2014 года до 2018 года)</t>
    </r>
  </si>
  <si>
    <t>(значение из формы п. 1 формы 1.3 приложения 1 
к методическим указаниям)</t>
  </si>
</sst>
</file>

<file path=xl/styles.xml><?xml version="1.0" encoding="utf-8"?>
<styleSheet xmlns="http://schemas.openxmlformats.org/spreadsheetml/2006/main">
  <numFmts count="1">
    <numFmt numFmtId="164" formatCode="0.0000"/>
  </numFmts>
  <fonts count="28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9"/>
      <color indexed="9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10"/>
      <name val="Arial Narrow"/>
    </font>
    <font>
      <sz val="11"/>
      <color indexed="8"/>
      <name val="Arial Narrow"/>
    </font>
    <font>
      <i/>
      <u/>
      <sz val="10"/>
      <color indexed="8"/>
      <name val="Arial Narrow"/>
    </font>
    <font>
      <i/>
      <u/>
      <sz val="10"/>
      <color indexed="8"/>
      <name val="Calibri"/>
    </font>
    <font>
      <vertAlign val="subscript"/>
      <sz val="11"/>
      <color indexed="8"/>
      <name val="Arial Narrow"/>
    </font>
    <font>
      <sz val="14"/>
      <color indexed="8"/>
      <name val="Times New Roman"/>
      <family val="1"/>
      <charset val="204"/>
    </font>
    <font>
      <sz val="9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3"/>
      </right>
      <top style="medium">
        <color indexed="22"/>
      </top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medium">
        <color indexed="22"/>
      </top>
      <bottom style="medium">
        <color indexed="22"/>
      </bottom>
      <diagonal/>
    </border>
    <border>
      <left style="thin">
        <color indexed="23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9" fontId="3" fillId="0" borderId="6" xfId="0" applyNumberFormat="1" applyFont="1" applyBorder="1" applyAlignment="1">
      <alignment horizontal="left" vertical="top"/>
    </xf>
    <xf numFmtId="49" fontId="3" fillId="0" borderId="11" xfId="0" applyNumberFormat="1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8" xfId="0" applyNumberFormat="1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justify" wrapText="1"/>
    </xf>
    <xf numFmtId="0" fontId="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top" wrapText="1"/>
    </xf>
    <xf numFmtId="0" fontId="13" fillId="0" borderId="2" xfId="0" applyNumberFormat="1" applyFont="1" applyBorder="1" applyAlignment="1">
      <alignment horizontal="left" vertical="top" wrapText="1"/>
    </xf>
    <xf numFmtId="164" fontId="1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15" fillId="0" borderId="0" xfId="1" applyFont="1" applyAlignment="1" applyProtection="1">
      <alignment vertical="center" wrapText="1"/>
    </xf>
    <xf numFmtId="0" fontId="15" fillId="0" borderId="0" xfId="1" applyFont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vertical="center" wrapText="1"/>
    </xf>
    <xf numFmtId="0" fontId="16" fillId="0" borderId="0" xfId="2" applyFont="1" applyFill="1" applyBorder="1" applyAlignment="1" applyProtection="1">
      <alignment vertical="center" wrapText="1"/>
    </xf>
    <xf numFmtId="0" fontId="17" fillId="0" borderId="0" xfId="1" applyFont="1" applyBorder="1" applyAlignment="1" applyProtection="1">
      <alignment vertical="center" wrapText="1"/>
    </xf>
    <xf numFmtId="0" fontId="17" fillId="0" borderId="0" xfId="1" applyFont="1" applyAlignment="1" applyProtection="1">
      <alignment vertical="center" wrapText="1"/>
    </xf>
    <xf numFmtId="0" fontId="17" fillId="3" borderId="0" xfId="2" applyFont="1" applyFill="1" applyBorder="1" applyAlignment="1" applyProtection="1">
      <alignment vertical="center" wrapText="1"/>
    </xf>
    <xf numFmtId="0" fontId="16" fillId="3" borderId="18" xfId="2" applyFont="1" applyFill="1" applyBorder="1" applyAlignment="1" applyProtection="1">
      <alignment horizontal="center" vertical="center" wrapText="1"/>
    </xf>
    <xf numFmtId="0" fontId="16" fillId="3" borderId="0" xfId="2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vertical="center" wrapText="1"/>
    </xf>
    <xf numFmtId="49" fontId="17" fillId="0" borderId="0" xfId="0" applyNumberFormat="1" applyFont="1" applyAlignment="1" applyProtection="1">
      <alignment vertical="top"/>
    </xf>
    <xf numFmtId="49" fontId="17" fillId="0" borderId="0" xfId="0" applyNumberFormat="1" applyFont="1" applyBorder="1" applyAlignment="1" applyProtection="1">
      <alignment vertical="top"/>
    </xf>
    <xf numFmtId="0" fontId="0" fillId="0" borderId="0" xfId="0" applyNumberFormat="1" applyAlignment="1" applyProtection="1">
      <alignment vertical="top"/>
    </xf>
    <xf numFmtId="0" fontId="16" fillId="3" borderId="24" xfId="2" applyFont="1" applyFill="1" applyBorder="1" applyAlignment="1" applyProtection="1">
      <alignment horizontal="center" vertical="center" wrapText="1"/>
    </xf>
    <xf numFmtId="0" fontId="16" fillId="3" borderId="27" xfId="2" applyFont="1" applyFill="1" applyBorder="1" applyAlignment="1" applyProtection="1">
      <alignment horizontal="center" vertical="center" wrapText="1"/>
    </xf>
    <xf numFmtId="0" fontId="16" fillId="3" borderId="30" xfId="2" applyFont="1" applyFill="1" applyBorder="1" applyAlignment="1" applyProtection="1">
      <alignment horizontal="center" vertical="center" wrapText="1"/>
    </xf>
    <xf numFmtId="49" fontId="16" fillId="3" borderId="0" xfId="3" applyNumberFormat="1" applyFont="1" applyFill="1" applyBorder="1" applyAlignment="1" applyProtection="1">
      <alignment horizontal="center" vertical="center" wrapText="1"/>
    </xf>
    <xf numFmtId="14" fontId="17" fillId="3" borderId="0" xfId="3" applyNumberFormat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6" fillId="3" borderId="21" xfId="3" applyNumberFormat="1" applyFont="1" applyFill="1" applyBorder="1" applyAlignment="1" applyProtection="1">
      <alignment horizontal="center" vertical="center" wrapText="1"/>
    </xf>
    <xf numFmtId="49" fontId="16" fillId="3" borderId="24" xfId="4" applyNumberFormat="1" applyFont="1" applyFill="1" applyBorder="1" applyAlignment="1" applyProtection="1">
      <alignment horizontal="center" vertical="center" wrapText="1"/>
    </xf>
    <xf numFmtId="0" fontId="17" fillId="3" borderId="0" xfId="1" applyFont="1" applyFill="1" applyBorder="1" applyAlignment="1" applyProtection="1">
      <alignment vertical="center" wrapText="1"/>
    </xf>
    <xf numFmtId="49" fontId="17" fillId="0" borderId="0" xfId="0" applyNumberFormat="1" applyFont="1" applyBorder="1" applyAlignment="1" applyProtection="1">
      <alignment vertical="center" wrapText="1"/>
    </xf>
    <xf numFmtId="49" fontId="17" fillId="0" borderId="0" xfId="0" applyNumberFormat="1" applyFont="1" applyAlignment="1" applyProtection="1">
      <alignment vertical="center" wrapText="1"/>
    </xf>
    <xf numFmtId="0" fontId="16" fillId="3" borderId="24" xfId="3" applyNumberFormat="1" applyFont="1" applyFill="1" applyBorder="1" applyAlignment="1" applyProtection="1">
      <alignment horizontal="center" vertical="center" wrapText="1"/>
    </xf>
    <xf numFmtId="0" fontId="17" fillId="3" borderId="0" xfId="1" applyFont="1" applyFill="1" applyBorder="1" applyAlignment="1" applyProtection="1">
      <alignment horizontal="center" vertical="center" wrapText="1"/>
    </xf>
    <xf numFmtId="0" fontId="16" fillId="3" borderId="30" xfId="3" applyNumberFormat="1" applyFont="1" applyFill="1" applyBorder="1" applyAlignment="1" applyProtection="1">
      <alignment horizontal="center" vertical="center" wrapText="1"/>
    </xf>
    <xf numFmtId="0" fontId="16" fillId="3" borderId="0" xfId="3" applyNumberFormat="1" applyFont="1" applyFill="1" applyBorder="1" applyAlignment="1" applyProtection="1">
      <alignment horizontal="center" vertical="center" wrapText="1"/>
    </xf>
    <xf numFmtId="49" fontId="16" fillId="0" borderId="24" xfId="3" applyNumberFormat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3" borderId="25" xfId="2" applyFont="1" applyFill="1" applyBorder="1" applyAlignment="1" applyProtection="1">
      <alignment horizontal="center" vertical="center" wrapText="1"/>
    </xf>
    <xf numFmtId="49" fontId="17" fillId="6" borderId="26" xfId="4" applyNumberFormat="1" applyFont="1" applyFill="1" applyBorder="1" applyAlignment="1" applyProtection="1">
      <alignment horizontal="center" vertical="center" wrapText="1"/>
      <protection locked="0"/>
    </xf>
    <xf numFmtId="49" fontId="17" fillId="3" borderId="25" xfId="4" applyNumberFormat="1" applyFont="1" applyFill="1" applyBorder="1" applyAlignment="1" applyProtection="1">
      <alignment horizontal="center" vertical="center" wrapText="1"/>
    </xf>
    <xf numFmtId="49" fontId="17" fillId="3" borderId="31" xfId="4" applyNumberFormat="1" applyFont="1" applyFill="1" applyBorder="1" applyAlignment="1" applyProtection="1">
      <alignment horizontal="center" vertical="center" wrapText="1"/>
    </xf>
    <xf numFmtId="49" fontId="20" fillId="6" borderId="32" xfId="5" applyNumberFormat="1" applyFont="1" applyFill="1" applyBorder="1" applyAlignment="1" applyProtection="1">
      <alignment horizontal="center" vertical="center" wrapText="1"/>
      <protection locked="0"/>
    </xf>
    <xf numFmtId="49" fontId="16" fillId="0" borderId="33" xfId="4" applyNumberFormat="1" applyFont="1" applyFill="1" applyBorder="1" applyAlignment="1" applyProtection="1">
      <alignment horizontal="center" vertical="center" wrapText="1"/>
    </xf>
    <xf numFmtId="0" fontId="17" fillId="3" borderId="0" xfId="2" applyFont="1" applyFill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center" vertical="center" wrapText="1"/>
    </xf>
    <xf numFmtId="0" fontId="17" fillId="0" borderId="0" xfId="1" applyFont="1" applyFill="1" applyAlignment="1" applyProtection="1">
      <alignment horizontal="center" vertical="center" wrapText="1"/>
    </xf>
    <xf numFmtId="0" fontId="17" fillId="0" borderId="0" xfId="1" applyFont="1" applyAlignment="1" applyProtection="1">
      <alignment horizontal="center" vertical="center" wrapText="1"/>
    </xf>
    <xf numFmtId="0" fontId="1" fillId="0" borderId="0" xfId="0" applyFont="1" applyBorder="1" applyAlignment="1">
      <alignment horizontal="left"/>
    </xf>
    <xf numFmtId="0" fontId="21" fillId="0" borderId="0" xfId="0" applyFont="1" applyFill="1"/>
    <xf numFmtId="0" fontId="22" fillId="0" borderId="0" xfId="0" applyFont="1" applyFill="1"/>
    <xf numFmtId="0" fontId="0" fillId="0" borderId="0" xfId="0" applyFill="1"/>
    <xf numFmtId="0" fontId="22" fillId="0" borderId="36" xfId="0" applyFont="1" applyFill="1" applyBorder="1"/>
    <xf numFmtId="0" fontId="22" fillId="0" borderId="0" xfId="0" applyFont="1" applyFill="1" applyAlignment="1">
      <alignment horizontal="left" vertical="top"/>
    </xf>
    <xf numFmtId="0" fontId="22" fillId="0" borderId="36" xfId="0" applyFont="1" applyFill="1" applyBorder="1" applyAlignment="1">
      <alignment horizontal="left" vertical="top"/>
    </xf>
    <xf numFmtId="0" fontId="22" fillId="0" borderId="38" xfId="0" applyFont="1" applyFill="1" applyBorder="1" applyAlignment="1">
      <alignment horizontal="left" vertical="top" wrapText="1"/>
    </xf>
    <xf numFmtId="0" fontId="22" fillId="0" borderId="38" xfId="0" applyFont="1" applyFill="1" applyBorder="1" applyAlignment="1">
      <alignment horizontal="center" vertical="top" wrapText="1"/>
    </xf>
    <xf numFmtId="0" fontId="22" fillId="0" borderId="38" xfId="0" applyFont="1" applyFill="1" applyBorder="1" applyAlignment="1">
      <alignment horizontal="center" vertical="center"/>
    </xf>
    <xf numFmtId="0" fontId="22" fillId="0" borderId="38" xfId="0" applyFont="1" applyFill="1" applyBorder="1"/>
    <xf numFmtId="16" fontId="22" fillId="0" borderId="38" xfId="0" applyNumberFormat="1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left" vertical="top" wrapText="1"/>
    </xf>
    <xf numFmtId="0" fontId="26" fillId="0" borderId="0" xfId="0" applyFont="1" applyFill="1"/>
    <xf numFmtId="0" fontId="3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0" fontId="3" fillId="0" borderId="7" xfId="0" applyNumberFormat="1" applyFont="1" applyBorder="1" applyAlignment="1">
      <alignment vertical="top"/>
    </xf>
    <xf numFmtId="0" fontId="3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vertical="top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/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left"/>
    </xf>
    <xf numFmtId="49" fontId="27" fillId="6" borderId="26" xfId="4" applyNumberFormat="1" applyFont="1" applyFill="1" applyBorder="1" applyAlignment="1" applyProtection="1">
      <alignment horizontal="center" vertical="center" wrapText="1"/>
      <protection locked="0"/>
    </xf>
    <xf numFmtId="49" fontId="16" fillId="3" borderId="24" xfId="4" applyNumberFormat="1" applyFont="1" applyFill="1" applyBorder="1" applyAlignment="1" applyProtection="1">
      <alignment horizontal="center" vertical="center" wrapText="1"/>
    </xf>
    <xf numFmtId="49" fontId="16" fillId="3" borderId="30" xfId="4" applyNumberFormat="1" applyFont="1" applyFill="1" applyBorder="1" applyAlignment="1" applyProtection="1">
      <alignment horizontal="center" vertical="center" wrapText="1"/>
    </xf>
    <xf numFmtId="14" fontId="17" fillId="4" borderId="34" xfId="4" applyNumberFormat="1" applyFont="1" applyFill="1" applyBorder="1" applyAlignment="1" applyProtection="1">
      <alignment horizontal="center" vertical="center" wrapText="1"/>
    </xf>
    <xf numFmtId="0" fontId="17" fillId="4" borderId="35" xfId="0" applyNumberFormat="1" applyFont="1" applyFill="1" applyBorder="1" applyAlignment="1" applyProtection="1">
      <alignment horizontal="center" vertical="center" wrapText="1"/>
    </xf>
    <xf numFmtId="49" fontId="17" fillId="5" borderId="25" xfId="3" applyNumberFormat="1" applyFont="1" applyFill="1" applyBorder="1" applyAlignment="1" applyProtection="1">
      <alignment horizontal="center" vertical="center" wrapText="1"/>
      <protection locked="0"/>
    </xf>
    <xf numFmtId="49" fontId="17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25" xfId="2" applyNumberFormat="1" applyFont="1" applyFill="1" applyBorder="1" applyAlignment="1" applyProtection="1">
      <alignment horizontal="center" vertical="center" wrapText="1"/>
      <protection locked="0"/>
    </xf>
    <xf numFmtId="49" fontId="17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4" xfId="2" applyFont="1" applyFill="1" applyBorder="1" applyAlignment="1" applyProtection="1">
      <alignment horizontal="center" vertical="center" wrapText="1"/>
    </xf>
    <xf numFmtId="49" fontId="17" fillId="3" borderId="25" xfId="3" applyNumberFormat="1" applyFont="1" applyFill="1" applyBorder="1" applyAlignment="1" applyProtection="1">
      <alignment horizontal="center" vertical="center" wrapText="1"/>
    </xf>
    <xf numFmtId="49" fontId="17" fillId="3" borderId="26" xfId="3" applyNumberFormat="1" applyFont="1" applyFill="1" applyBorder="1" applyAlignment="1" applyProtection="1">
      <alignment horizontal="center" vertical="center" wrapText="1"/>
    </xf>
    <xf numFmtId="49" fontId="17" fillId="4" borderId="25" xfId="3" applyNumberFormat="1" applyFont="1" applyFill="1" applyBorder="1" applyAlignment="1" applyProtection="1">
      <alignment horizontal="center" vertical="center" wrapText="1"/>
    </xf>
    <xf numFmtId="49" fontId="17" fillId="4" borderId="26" xfId="3" applyNumberFormat="1" applyFont="1" applyFill="1" applyBorder="1" applyAlignment="1" applyProtection="1">
      <alignment horizontal="center" vertical="center" wrapText="1"/>
    </xf>
    <xf numFmtId="49" fontId="17" fillId="4" borderId="26" xfId="0" applyNumberFormat="1" applyFont="1" applyFill="1" applyBorder="1" applyAlignment="1" applyProtection="1">
      <alignment horizontal="center" vertical="center" wrapText="1"/>
    </xf>
    <xf numFmtId="49" fontId="0" fillId="5" borderId="26" xfId="0" applyNumberFormat="1" applyFill="1" applyBorder="1" applyAlignment="1" applyProtection="1">
      <alignment horizontal="center" vertical="center" wrapText="1"/>
      <protection locked="0"/>
    </xf>
    <xf numFmtId="49" fontId="17" fillId="5" borderId="31" xfId="3" applyNumberFormat="1" applyFont="1" applyFill="1" applyBorder="1" applyAlignment="1" applyProtection="1">
      <alignment horizontal="center" vertical="center" wrapText="1"/>
      <protection locked="0"/>
    </xf>
    <xf numFmtId="49" fontId="0" fillId="5" borderId="32" xfId="0" applyNumberFormat="1" applyFill="1" applyBorder="1" applyAlignment="1" applyProtection="1">
      <alignment horizontal="center" vertical="center" wrapText="1"/>
      <protection locked="0"/>
    </xf>
    <xf numFmtId="49" fontId="17" fillId="3" borderId="0" xfId="3" applyNumberFormat="1" applyFont="1" applyFill="1" applyBorder="1" applyAlignment="1" applyProtection="1">
      <alignment horizontal="center" vertical="center" wrapText="1"/>
    </xf>
    <xf numFmtId="0" fontId="17" fillId="5" borderId="22" xfId="3" applyNumberFormat="1" applyFont="1" applyFill="1" applyBorder="1" applyAlignment="1" applyProtection="1">
      <alignment horizontal="center" vertical="center" wrapText="1"/>
      <protection locked="0"/>
    </xf>
    <xf numFmtId="0" fontId="17" fillId="5" borderId="23" xfId="3" applyNumberFormat="1" applyFont="1" applyFill="1" applyBorder="1" applyAlignment="1" applyProtection="1">
      <alignment horizontal="center" vertical="center" wrapText="1"/>
      <protection locked="0"/>
    </xf>
    <xf numFmtId="0" fontId="17" fillId="5" borderId="25" xfId="3" applyNumberFormat="1" applyFont="1" applyFill="1" applyBorder="1" applyAlignment="1" applyProtection="1">
      <alignment horizontal="center" vertical="center" wrapText="1"/>
      <protection locked="0"/>
    </xf>
    <xf numFmtId="0" fontId="17" fillId="5" borderId="26" xfId="3" applyNumberFormat="1" applyFont="1" applyFill="1" applyBorder="1" applyAlignment="1" applyProtection="1">
      <alignment horizontal="center" vertical="center" wrapText="1"/>
      <protection locked="0"/>
    </xf>
    <xf numFmtId="49" fontId="17" fillId="4" borderId="25" xfId="3" applyNumberFormat="1" applyFont="1" applyFill="1" applyBorder="1" applyAlignment="1" applyProtection="1">
      <alignment horizontal="center" vertical="center" wrapText="1"/>
      <protection locked="0"/>
    </xf>
    <xf numFmtId="49" fontId="17" fillId="4" borderId="26" xfId="3" applyNumberFormat="1" applyFont="1" applyFill="1" applyBorder="1" applyAlignment="1" applyProtection="1">
      <alignment horizontal="center" vertical="center" wrapText="1"/>
      <protection locked="0"/>
    </xf>
    <xf numFmtId="49" fontId="0" fillId="5" borderId="25" xfId="3" applyNumberFormat="1" applyFont="1" applyFill="1" applyBorder="1" applyAlignment="1" applyProtection="1">
      <alignment horizontal="center" vertical="center" wrapText="1"/>
      <protection locked="0"/>
    </xf>
    <xf numFmtId="0" fontId="17" fillId="5" borderId="25" xfId="2" applyFont="1" applyFill="1" applyBorder="1" applyAlignment="1" applyProtection="1">
      <alignment horizontal="center" vertical="center" wrapText="1"/>
      <protection locked="0"/>
    </xf>
    <xf numFmtId="0" fontId="17" fillId="5" borderId="26" xfId="2" applyFont="1" applyFill="1" applyBorder="1" applyAlignment="1" applyProtection="1">
      <alignment horizontal="center" vertical="center" wrapText="1"/>
      <protection locked="0"/>
    </xf>
    <xf numFmtId="0" fontId="16" fillId="2" borderId="15" xfId="2" applyFont="1" applyFill="1" applyBorder="1" applyAlignment="1" applyProtection="1">
      <alignment horizontal="center" vertical="center" wrapText="1"/>
    </xf>
    <xf numFmtId="0" fontId="16" fillId="2" borderId="16" xfId="2" applyFont="1" applyFill="1" applyBorder="1" applyAlignment="1" applyProtection="1">
      <alignment horizontal="center" vertical="center" wrapText="1"/>
    </xf>
    <xf numFmtId="0" fontId="16" fillId="2" borderId="17" xfId="2" applyFont="1" applyFill="1" applyBorder="1" applyAlignment="1" applyProtection="1">
      <alignment horizontal="center" vertical="center" wrapText="1"/>
    </xf>
    <xf numFmtId="0" fontId="0" fillId="4" borderId="19" xfId="2" applyFont="1" applyFill="1" applyBorder="1" applyAlignment="1" applyProtection="1">
      <alignment horizontal="center" vertical="center" wrapText="1"/>
    </xf>
    <xf numFmtId="0" fontId="17" fillId="4" borderId="20" xfId="2" applyFont="1" applyFill="1" applyBorder="1" applyAlignment="1" applyProtection="1">
      <alignment horizontal="center" vertical="center" wrapText="1"/>
    </xf>
    <xf numFmtId="0" fontId="16" fillId="3" borderId="21" xfId="2" applyFont="1" applyFill="1" applyBorder="1" applyAlignment="1" applyProtection="1">
      <alignment horizontal="center" vertical="center" wrapText="1"/>
    </xf>
    <xf numFmtId="49" fontId="17" fillId="0" borderId="24" xfId="0" applyNumberFormat="1" applyFont="1" applyBorder="1" applyAlignment="1" applyProtection="1">
      <alignment horizontal="center" vertical="center" wrapText="1"/>
    </xf>
    <xf numFmtId="0" fontId="17" fillId="0" borderId="22" xfId="1" applyFont="1" applyBorder="1" applyAlignment="1" applyProtection="1">
      <alignment horizontal="center" wrapText="1"/>
    </xf>
    <xf numFmtId="0" fontId="17" fillId="0" borderId="23" xfId="1" applyFont="1" applyBorder="1" applyAlignment="1" applyProtection="1">
      <alignment horizontal="center" wrapText="1"/>
    </xf>
    <xf numFmtId="0" fontId="17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25" xfId="0" applyNumberFormat="1" applyFont="1" applyFill="1" applyBorder="1" applyAlignment="1" applyProtection="1">
      <alignment horizontal="center" vertical="center" wrapText="1"/>
    </xf>
    <xf numFmtId="0" fontId="0" fillId="5" borderId="25" xfId="1" applyNumberFormat="1" applyFont="1" applyFill="1" applyBorder="1" applyAlignment="1" applyProtection="1">
      <alignment horizontal="center" vertical="center" wrapText="1"/>
      <protection locked="0"/>
    </xf>
    <xf numFmtId="0" fontId="0" fillId="5" borderId="26" xfId="1" applyNumberFormat="1" applyFont="1" applyFill="1" applyBorder="1" applyAlignment="1" applyProtection="1">
      <alignment horizontal="center" vertical="center" wrapText="1"/>
      <protection locked="0"/>
    </xf>
    <xf numFmtId="0" fontId="0" fillId="5" borderId="28" xfId="1" applyFont="1" applyFill="1" applyBorder="1" applyAlignment="1" applyProtection="1">
      <alignment horizontal="center" vertical="center" wrapText="1"/>
      <protection locked="0"/>
    </xf>
    <xf numFmtId="49" fontId="0" fillId="5" borderId="29" xfId="0" applyNumberFormat="1" applyFill="1" applyBorder="1" applyAlignment="1" applyProtection="1">
      <alignment horizontal="center" vertical="center" wrapText="1"/>
      <protection locked="0"/>
    </xf>
    <xf numFmtId="0" fontId="0" fillId="4" borderId="31" xfId="1" applyFont="1" applyFill="1" applyBorder="1" applyAlignment="1" applyProtection="1">
      <alignment horizontal="center" vertical="center" wrapText="1"/>
    </xf>
    <xf numFmtId="0" fontId="0" fillId="4" borderId="32" xfId="1" applyFont="1" applyFill="1" applyBorder="1" applyAlignment="1" applyProtection="1">
      <alignment horizontal="center" vertical="center" wrapText="1"/>
    </xf>
    <xf numFmtId="14" fontId="0" fillId="3" borderId="0" xfId="3" applyNumberFormat="1" applyFont="1" applyFill="1" applyBorder="1" applyAlignment="1" applyProtection="1">
      <alignment horizontal="center" vertical="center" wrapText="1"/>
    </xf>
    <xf numFmtId="14" fontId="17" fillId="3" borderId="0" xfId="3" applyNumberFormat="1" applyFont="1" applyFill="1" applyBorder="1" applyAlignment="1" applyProtection="1">
      <alignment horizontal="center" vertical="center" wrapText="1"/>
    </xf>
    <xf numFmtId="0" fontId="0" fillId="4" borderId="22" xfId="3" applyNumberFormat="1" applyFont="1" applyFill="1" applyBorder="1" applyAlignment="1" applyProtection="1">
      <alignment horizontal="center" vertical="center" wrapText="1"/>
    </xf>
    <xf numFmtId="0" fontId="17" fillId="4" borderId="23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2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5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7" xfId="0" applyNumberFormat="1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wrapText="1"/>
    </xf>
    <xf numFmtId="0" fontId="5" fillId="0" borderId="0" xfId="0" applyFont="1" applyBorder="1" applyAlignment="1">
      <alignment horizontal="justify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top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/>
    </xf>
    <xf numFmtId="0" fontId="3" fillId="0" borderId="4" xfId="0" applyNumberFormat="1" applyFont="1" applyBorder="1" applyAlignment="1">
      <alignment horizontal="center" vertical="top"/>
    </xf>
    <xf numFmtId="0" fontId="3" fillId="0" borderId="5" xfId="0" applyNumberFormat="1" applyFont="1" applyBorder="1" applyAlignment="1">
      <alignment horizontal="center" vertical="top"/>
    </xf>
    <xf numFmtId="2" fontId="3" fillId="0" borderId="3" xfId="0" applyNumberFormat="1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10" fillId="0" borderId="4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vertical="top" wrapText="1"/>
    </xf>
    <xf numFmtId="0" fontId="10" fillId="0" borderId="4" xfId="0" applyNumberFormat="1" applyFont="1" applyBorder="1" applyAlignment="1">
      <alignment vertical="top" wrapText="1"/>
    </xf>
    <xf numFmtId="0" fontId="10" fillId="0" borderId="5" xfId="0" applyNumberFormat="1" applyFont="1" applyBorder="1" applyAlignment="1">
      <alignment vertical="top" wrapText="1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center" vertical="top"/>
    </xf>
    <xf numFmtId="0" fontId="13" fillId="0" borderId="2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2" fontId="13" fillId="0" borderId="2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164" fontId="13" fillId="0" borderId="2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justify" vertical="top" wrapText="1"/>
    </xf>
    <xf numFmtId="0" fontId="3" fillId="0" borderId="2" xfId="0" applyNumberFormat="1" applyFont="1" applyBorder="1" applyAlignment="1">
      <alignment horizontal="center" vertical="top"/>
    </xf>
    <xf numFmtId="0" fontId="1" fillId="0" borderId="0" xfId="0" applyFont="1" applyFill="1" applyBorder="1" applyAlignment="1">
      <alignment horizontal="right"/>
    </xf>
    <xf numFmtId="0" fontId="3" fillId="0" borderId="7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0" fontId="3" fillId="0" borderId="4" xfId="0" applyNumberFormat="1" applyFont="1" applyBorder="1" applyAlignment="1">
      <alignment horizontal="left" vertical="top"/>
    </xf>
    <xf numFmtId="0" fontId="3" fillId="0" borderId="5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justify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/>
    <xf numFmtId="0" fontId="22" fillId="0" borderId="36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left" vertical="top" wrapText="1"/>
    </xf>
    <xf numFmtId="0" fontId="23" fillId="0" borderId="37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</cellXfs>
  <cellStyles count="6">
    <cellStyle name="Гиперссылка" xfId="5" builtinId="8"/>
    <cellStyle name="Обычный" xfId="0" builtinId="0"/>
    <cellStyle name="Обычный_PRIL1.ELECTR" xfId="1"/>
    <cellStyle name="Обычный_ЖКУ_проект3" xfId="2"/>
    <cellStyle name="Обычный_форма 1 водопровод для орг 2" xfId="4"/>
    <cellStyle name="Обычный_форма 1 водопровод для орг_CALC.KV.4.78(v1.0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to4/&#1056;&#1072;&#1073;&#1086;&#1095;&#1080;&#1081;%20&#1089;&#1090;&#1086;&#1083;/&#1056;&#1072;&#1073;&#1086;&#1095;&#1072;&#1103;/&#1085;&#1072;&#1076;&#1077;&#1078;&#1085;&#1086;&#1089;&#1090;&#1100;%20&#1080;%20&#1082;&#1072;&#1095;&#1077;&#1089;&#1090;&#1074;&#1086;/&#1043;&#1086;&#1090;&#1086;&#1074;&#1099;&#1077;%20&#1092;&#1086;&#1088;&#1084;&#1099;%202016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pdTemplMain"/>
      <sheetName val="modProv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2 "/>
      <sheetName val="ф.1.3 Предлож_ТСО"/>
      <sheetName val="ф.2.1 ИндИнф (Ин)"/>
      <sheetName val="ф.2.2 ИндИспол (Ис)"/>
      <sheetName val="ф.2.2 ИндИспол (Ис) (2012)"/>
      <sheetName val="ф.2.3 ИндРезульт (Рс)"/>
      <sheetName val="ф.2.4 Предлож_ТСО"/>
      <sheetName val="ф.3.1 ПоказТехприсоед (Птпр)"/>
      <sheetName val="ф.3.2"/>
      <sheetName val="ф.3.3"/>
      <sheetName val="ПоказКачества (Птсо)"/>
      <sheetName val="ф.4.1 ОбобщПоказ"/>
      <sheetName val="ф.4.2 ОбобщПоказ (Коб)"/>
      <sheetName val="ф.8.1"/>
      <sheetName val="ф. 8.3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E2">
            <v>2010</v>
          </cell>
        </row>
        <row r="3">
          <cell r="E3">
            <v>2011</v>
          </cell>
        </row>
        <row r="4">
          <cell r="E4">
            <v>2012</v>
          </cell>
        </row>
        <row r="5">
          <cell r="E5">
            <v>2013</v>
          </cell>
        </row>
        <row r="6">
          <cell r="E6">
            <v>2014</v>
          </cell>
        </row>
        <row r="7">
          <cell r="E7">
            <v>2015</v>
          </cell>
        </row>
        <row r="8">
          <cell r="E8">
            <v>2016</v>
          </cell>
        </row>
      </sheetData>
      <sheetData sheetId="27" refreshError="1"/>
      <sheetData sheetId="28" refreshError="1"/>
      <sheetData sheetId="29" refreshError="1"/>
      <sheetData sheetId="30">
        <row r="2">
          <cell r="D2" t="str">
            <v>Алтайский</v>
          </cell>
        </row>
        <row r="3">
          <cell r="D3" t="str">
            <v>Аскизский</v>
          </cell>
        </row>
        <row r="4">
          <cell r="D4" t="str">
            <v>Бейский</v>
          </cell>
        </row>
        <row r="5">
          <cell r="D5" t="str">
            <v>Боградский</v>
          </cell>
        </row>
        <row r="6">
          <cell r="D6" t="str">
            <v>Город Саяногорск</v>
          </cell>
        </row>
        <row r="7">
          <cell r="D7" t="str">
            <v>Орджоникидзевский</v>
          </cell>
        </row>
        <row r="8">
          <cell r="D8" t="str">
            <v>Таштыпский</v>
          </cell>
        </row>
        <row r="9">
          <cell r="D9" t="str">
            <v>Усть-Абаканский</v>
          </cell>
        </row>
        <row r="10">
          <cell r="D10" t="str">
            <v>Черногорск</v>
          </cell>
        </row>
        <row r="11">
          <cell r="D11" t="str">
            <v>Ширинский</v>
          </cell>
        </row>
        <row r="12">
          <cell r="D12" t="str">
            <v>г.Абаза</v>
          </cell>
        </row>
        <row r="13">
          <cell r="D13" t="str">
            <v>г.Абакан</v>
          </cell>
        </row>
        <row r="14">
          <cell r="D14" t="str">
            <v>город Сорск</v>
          </cell>
        </row>
        <row r="115">
          <cell r="B115" t="str">
            <v>г.Абакан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opLeftCell="A13" workbookViewId="0">
      <selection activeCell="B40" sqref="B40:C40"/>
    </sheetView>
  </sheetViews>
  <sheetFormatPr defaultRowHeight="11.25"/>
  <cols>
    <col min="1" max="1" width="41.5703125" style="77" customWidth="1"/>
    <col min="2" max="2" width="23.28515625" style="77" customWidth="1"/>
    <col min="3" max="3" width="20.5703125" style="111" customWidth="1"/>
    <col min="4" max="4" width="5.7109375" style="111" customWidth="1"/>
    <col min="5" max="5" width="5.7109375" style="90" customWidth="1"/>
    <col min="6" max="16384" width="9.140625" style="77"/>
  </cols>
  <sheetData>
    <row r="1" spans="1:12" s="72" customFormat="1">
      <c r="C1" s="73"/>
      <c r="D1" s="73"/>
      <c r="E1" s="74"/>
    </row>
    <row r="2" spans="1:12" s="72" customFormat="1">
      <c r="C2" s="73"/>
      <c r="D2" s="73"/>
      <c r="E2" s="74"/>
    </row>
    <row r="3" spans="1:12" s="72" customFormat="1">
      <c r="C3" s="73"/>
      <c r="D3" s="73"/>
      <c r="E3" s="74"/>
    </row>
    <row r="4" spans="1:12" s="72" customFormat="1" ht="12" thickBot="1">
      <c r="C4" s="73"/>
      <c r="D4" s="73"/>
      <c r="E4" s="74"/>
    </row>
    <row r="5" spans="1:12" ht="17.25" customHeight="1" thickBot="1">
      <c r="A5" s="170" t="s">
        <v>255</v>
      </c>
      <c r="B5" s="171"/>
      <c r="C5" s="172"/>
      <c r="D5" s="75"/>
      <c r="E5" s="76"/>
    </row>
    <row r="6" spans="1:12" ht="15.75" customHeight="1" thickBot="1">
      <c r="A6" s="79" t="s">
        <v>256</v>
      </c>
      <c r="B6" s="173" t="s">
        <v>257</v>
      </c>
      <c r="C6" s="174"/>
      <c r="D6" s="80"/>
      <c r="E6" s="81"/>
      <c r="F6" s="81"/>
    </row>
    <row r="7" spans="1:12" s="82" customFormat="1" ht="14.25" customHeight="1">
      <c r="A7" s="175" t="s">
        <v>258</v>
      </c>
      <c r="B7" s="177" t="s">
        <v>259</v>
      </c>
      <c r="C7" s="178"/>
      <c r="D7" s="83"/>
      <c r="E7" s="83"/>
    </row>
    <row r="8" spans="1:12" s="82" customFormat="1" ht="12.75">
      <c r="A8" s="176"/>
      <c r="B8" s="179">
        <v>2017</v>
      </c>
      <c r="C8" s="180"/>
      <c r="D8" s="83"/>
      <c r="E8" s="83"/>
      <c r="L8" s="84"/>
    </row>
    <row r="9" spans="1:12" s="82" customFormat="1">
      <c r="A9" s="85" t="s">
        <v>260</v>
      </c>
      <c r="B9" s="181" t="s">
        <v>261</v>
      </c>
      <c r="C9" s="156"/>
      <c r="D9" s="83"/>
      <c r="E9" s="83"/>
    </row>
    <row r="10" spans="1:12" s="82" customFormat="1" ht="22.5">
      <c r="A10" s="85" t="s">
        <v>262</v>
      </c>
      <c r="B10" s="182">
        <v>2015</v>
      </c>
      <c r="C10" s="183"/>
      <c r="D10" s="83"/>
      <c r="E10" s="83"/>
    </row>
    <row r="11" spans="1:12" s="82" customFormat="1" ht="12.75">
      <c r="A11" s="86" t="s">
        <v>263</v>
      </c>
      <c r="B11" s="184" t="s">
        <v>264</v>
      </c>
      <c r="C11" s="185"/>
      <c r="D11" s="83"/>
      <c r="E11" s="83"/>
    </row>
    <row r="12" spans="1:12" s="82" customFormat="1" ht="13.5" thickBot="1">
      <c r="A12" s="87" t="s">
        <v>265</v>
      </c>
      <c r="B12" s="186" t="s">
        <v>266</v>
      </c>
      <c r="C12" s="187"/>
      <c r="D12" s="83"/>
      <c r="E12" s="83"/>
    </row>
    <row r="13" spans="1:12" ht="13.5" thickBot="1">
      <c r="A13" s="88"/>
      <c r="B13" s="188"/>
      <c r="C13" s="189"/>
      <c r="D13" s="89"/>
    </row>
    <row r="14" spans="1:12" ht="39.75" customHeight="1">
      <c r="A14" s="91" t="s">
        <v>267</v>
      </c>
      <c r="B14" s="190" t="s">
        <v>25</v>
      </c>
      <c r="C14" s="191"/>
      <c r="D14" s="89"/>
    </row>
    <row r="15" spans="1:12" s="95" customFormat="1" ht="33.75">
      <c r="A15" s="92" t="s">
        <v>268</v>
      </c>
      <c r="B15" s="168" t="s">
        <v>269</v>
      </c>
      <c r="C15" s="169"/>
      <c r="D15" s="93"/>
      <c r="E15" s="93"/>
      <c r="F15" s="94"/>
      <c r="G15" s="94"/>
    </row>
    <row r="16" spans="1:12">
      <c r="A16" s="96" t="s">
        <v>270</v>
      </c>
      <c r="B16" s="152"/>
      <c r="C16" s="153"/>
      <c r="D16" s="89"/>
    </row>
    <row r="17" spans="1:5">
      <c r="A17" s="96" t="s">
        <v>271</v>
      </c>
      <c r="B17" s="154" t="s">
        <v>272</v>
      </c>
      <c r="C17" s="155"/>
      <c r="D17" s="97"/>
    </row>
    <row r="18" spans="1:5">
      <c r="A18" s="96" t="s">
        <v>273</v>
      </c>
      <c r="B18" s="154" t="s">
        <v>274</v>
      </c>
      <c r="C18" s="155"/>
      <c r="D18" s="97"/>
    </row>
    <row r="19" spans="1:5">
      <c r="A19" s="96" t="s">
        <v>275</v>
      </c>
      <c r="B19" s="154" t="s">
        <v>276</v>
      </c>
      <c r="C19" s="156"/>
      <c r="D19" s="97"/>
    </row>
    <row r="20" spans="1:5" ht="12.75">
      <c r="A20" s="96" t="s">
        <v>277</v>
      </c>
      <c r="B20" s="147" t="s">
        <v>278</v>
      </c>
      <c r="C20" s="157"/>
      <c r="D20" s="89"/>
    </row>
    <row r="21" spans="1:5" ht="13.5" thickBot="1">
      <c r="A21" s="98" t="s">
        <v>279</v>
      </c>
      <c r="B21" s="158" t="s">
        <v>306</v>
      </c>
      <c r="C21" s="159"/>
      <c r="D21" s="89"/>
    </row>
    <row r="22" spans="1:5" ht="12" thickBot="1">
      <c r="A22" s="99"/>
      <c r="B22" s="160"/>
      <c r="C22" s="160"/>
      <c r="D22" s="97"/>
    </row>
    <row r="23" spans="1:5" ht="29.25" customHeight="1">
      <c r="A23" s="91" t="s">
        <v>280</v>
      </c>
      <c r="B23" s="161" t="s">
        <v>281</v>
      </c>
      <c r="C23" s="162"/>
      <c r="D23" s="97"/>
    </row>
    <row r="24" spans="1:5" ht="33.75">
      <c r="A24" s="96" t="s">
        <v>282</v>
      </c>
      <c r="B24" s="163" t="s">
        <v>281</v>
      </c>
      <c r="C24" s="164"/>
      <c r="D24" s="97"/>
    </row>
    <row r="25" spans="1:5">
      <c r="A25" s="96" t="s">
        <v>283</v>
      </c>
      <c r="B25" s="165" t="s">
        <v>284</v>
      </c>
      <c r="C25" s="166"/>
      <c r="D25" s="97"/>
    </row>
    <row r="26" spans="1:5">
      <c r="A26" s="100" t="s">
        <v>285</v>
      </c>
      <c r="B26" s="167" t="s">
        <v>286</v>
      </c>
      <c r="C26" s="148"/>
      <c r="D26" s="101"/>
    </row>
    <row r="27" spans="1:5" ht="18" customHeight="1">
      <c r="A27" s="100" t="s">
        <v>287</v>
      </c>
      <c r="B27" s="147" t="s">
        <v>307</v>
      </c>
      <c r="C27" s="148"/>
      <c r="D27" s="101"/>
    </row>
    <row r="28" spans="1:5" ht="27.75" customHeight="1">
      <c r="A28" s="100" t="s">
        <v>288</v>
      </c>
      <c r="B28" s="147" t="s">
        <v>308</v>
      </c>
      <c r="C28" s="148"/>
      <c r="D28" s="101"/>
    </row>
    <row r="29" spans="1:5">
      <c r="A29" s="100" t="s">
        <v>289</v>
      </c>
      <c r="B29" s="147" t="s">
        <v>290</v>
      </c>
      <c r="C29" s="148"/>
      <c r="D29" s="101"/>
    </row>
    <row r="30" spans="1:5">
      <c r="A30" s="85" t="s">
        <v>291</v>
      </c>
      <c r="B30" s="149" t="s">
        <v>292</v>
      </c>
      <c r="C30" s="150"/>
      <c r="D30" s="101"/>
    </row>
    <row r="31" spans="1:5" ht="15.75" customHeight="1">
      <c r="A31" s="85" t="s">
        <v>293</v>
      </c>
      <c r="B31" s="149" t="s">
        <v>292</v>
      </c>
      <c r="C31" s="150"/>
      <c r="D31" s="101"/>
      <c r="E31" s="81"/>
    </row>
    <row r="32" spans="1:5" ht="33.75" customHeight="1">
      <c r="A32" s="151" t="s">
        <v>328</v>
      </c>
      <c r="B32" s="102" t="s">
        <v>294</v>
      </c>
      <c r="C32" s="142" t="s">
        <v>295</v>
      </c>
      <c r="D32" s="101"/>
      <c r="E32" s="81"/>
    </row>
    <row r="33" spans="1:5" ht="21.75" customHeight="1">
      <c r="A33" s="151"/>
      <c r="B33" s="102" t="s">
        <v>296</v>
      </c>
      <c r="C33" s="103" t="s">
        <v>297</v>
      </c>
      <c r="D33" s="101"/>
    </row>
    <row r="34" spans="1:5" ht="33.75" customHeight="1">
      <c r="A34" s="151" t="s">
        <v>335</v>
      </c>
      <c r="B34" s="102" t="s">
        <v>294</v>
      </c>
      <c r="C34" s="142" t="s">
        <v>298</v>
      </c>
      <c r="D34" s="97"/>
      <c r="E34" s="81"/>
    </row>
    <row r="35" spans="1:5" ht="12">
      <c r="A35" s="151"/>
      <c r="B35" s="102" t="s">
        <v>296</v>
      </c>
      <c r="C35" s="142" t="s">
        <v>299</v>
      </c>
      <c r="D35" s="97"/>
      <c r="E35" s="81"/>
    </row>
    <row r="36" spans="1:5" ht="30" customHeight="1">
      <c r="A36" s="143" t="s">
        <v>300</v>
      </c>
      <c r="B36" s="104" t="s">
        <v>294</v>
      </c>
      <c r="C36" s="142" t="s">
        <v>303</v>
      </c>
      <c r="D36" s="97"/>
    </row>
    <row r="37" spans="1:5" ht="12">
      <c r="A37" s="143"/>
      <c r="B37" s="104" t="s">
        <v>15</v>
      </c>
      <c r="C37" s="142" t="s">
        <v>304</v>
      </c>
      <c r="D37" s="97"/>
      <c r="E37" s="81"/>
    </row>
    <row r="38" spans="1:5" ht="12">
      <c r="A38" s="143"/>
      <c r="B38" s="104" t="s">
        <v>296</v>
      </c>
      <c r="C38" s="142" t="s">
        <v>305</v>
      </c>
      <c r="D38" s="97"/>
      <c r="E38" s="81"/>
    </row>
    <row r="39" spans="1:5" ht="12" thickBot="1">
      <c r="A39" s="144"/>
      <c r="B39" s="105" t="s">
        <v>301</v>
      </c>
      <c r="C39" s="106"/>
      <c r="D39" s="97"/>
      <c r="E39" s="81"/>
    </row>
    <row r="40" spans="1:5" ht="12" thickBot="1">
      <c r="A40" s="107" t="s">
        <v>302</v>
      </c>
      <c r="B40" s="145">
        <f ca="1">TODAY()</f>
        <v>43189</v>
      </c>
      <c r="C40" s="146"/>
      <c r="D40" s="97"/>
      <c r="E40" s="81"/>
    </row>
    <row r="41" spans="1:5">
      <c r="A41" s="78"/>
      <c r="B41" s="78"/>
      <c r="C41" s="108"/>
      <c r="D41" s="108"/>
      <c r="E41" s="81"/>
    </row>
    <row r="42" spans="1:5" s="76" customFormat="1">
      <c r="C42" s="109"/>
      <c r="D42" s="109"/>
      <c r="E42" s="90"/>
    </row>
    <row r="47" spans="1:5">
      <c r="C47" s="110"/>
      <c r="D47" s="110"/>
    </row>
  </sheetData>
  <mergeCells count="32">
    <mergeCell ref="B15:C15"/>
    <mergeCell ref="A5:C5"/>
    <mergeCell ref="B6:C6"/>
    <mergeCell ref="A7:A8"/>
    <mergeCell ref="B7:C7"/>
    <mergeCell ref="B8:C8"/>
    <mergeCell ref="B9:C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36:A39"/>
    <mergeCell ref="B40:C40"/>
    <mergeCell ref="B28:C28"/>
    <mergeCell ref="B29:C29"/>
    <mergeCell ref="B30:C30"/>
    <mergeCell ref="B31:C31"/>
    <mergeCell ref="A32:A33"/>
    <mergeCell ref="A34:A35"/>
  </mergeCells>
  <dataValidations count="10">
    <dataValidation type="list" showInputMessage="1" showErrorMessage="1" errorTitle="Внимание" error="Пожалуйста, выберите МО из списка!" sqref="B24:C24">
      <formula1>MO_LIST_13</formula1>
    </dataValidation>
    <dataValidation type="list" allowBlank="1" showInputMessage="1" showErrorMessage="1" errorTitle="Ошибка" error="Выберите значение из списка" prompt="Выберите значение из списка" sqref="B10:C10 B8:C8">
      <formula1>Years</formula1>
    </dataValidation>
    <dataValidation type="list" allowBlank="1" showInputMessage="1" showErrorMessage="1" sqref="B11:C11">
      <formula1>"3 года,5 лет"</formula1>
    </dataValidation>
    <dataValidation type="list" operator="equal" allowBlank="1" showInputMessage="1" showErrorMessage="1" errorTitle="Ошибка!" error="Пожалуйста, выберите МР из списка!" prompt="Выберите МР из списка" sqref="B23:C23">
      <formula1>MR_LIST</formula1>
    </dataValidation>
    <dataValidation type="textLength" allowBlank="1" showInputMessage="1" showErrorMessage="1" prompt="10-12 символов" sqref="B17">
      <formula1>10</formula1>
      <formula2>12</formula2>
    </dataValidation>
    <dataValidation type="textLength" operator="equal" allowBlank="1" showInputMessage="1" showErrorMessage="1" prompt="9 символов" sqref="B18">
      <formula1>9</formula1>
    </dataValidation>
    <dataValidation operator="equal" allowBlank="1" showInputMessage="1" showErrorMessage="1" sqref="B22:C22"/>
    <dataValidation type="textLength" operator="equal" allowBlank="1" showInputMessage="1" showErrorMessage="1" sqref="B25">
      <formula1>9</formula1>
    </dataValidation>
    <dataValidation type="textLength" operator="lessThanOrEqual" allowBlank="1" showInputMessage="1" showErrorMessage="1" errorTitle="Ошибка" error="Допускается ввод не более 900 символов!" sqref="B20:C21 B26:C29 B30:B31 C30:C39 B16:C16">
      <formula1>900</formula1>
    </dataValidation>
    <dataValidation type="list" allowBlank="1" showInputMessage="1" showErrorMessage="1" errorTitle="Внимание!" error="Введенное значение неверно. Выберите значение из списка" prompt="Выберите значение из списка" sqref="B15:C15">
      <formula1>"да,нет"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X57"/>
  <sheetViews>
    <sheetView zoomScale="130" zoomScaleNormal="130" workbookViewId="0">
      <selection activeCell="CC1" sqref="CC1"/>
    </sheetView>
  </sheetViews>
  <sheetFormatPr defaultColWidth="0.85546875" defaultRowHeight="15"/>
  <cols>
    <col min="1" max="46" width="0.85546875" style="4"/>
    <col min="47" max="47" width="9.42578125" style="4" customWidth="1"/>
    <col min="48" max="48" width="8.140625" style="4" customWidth="1"/>
    <col min="49" max="49" width="8.85546875" style="4" customWidth="1"/>
    <col min="50" max="69" width="0.85546875" style="4"/>
    <col min="70" max="70" width="0.42578125" style="4" customWidth="1"/>
    <col min="71" max="71" width="0.85546875" style="4" hidden="1" customWidth="1"/>
    <col min="72" max="78" width="0.85546875" style="4"/>
    <col min="79" max="80" width="0.85546875" style="4" hidden="1" customWidth="1"/>
    <col min="81" max="81" width="0.7109375" style="4" customWidth="1"/>
    <col min="82" max="82" width="3.5703125" style="4" customWidth="1"/>
    <col min="83" max="85" width="3" style="4" customWidth="1"/>
    <col min="86" max="16384" width="0.85546875" style="4"/>
  </cols>
  <sheetData>
    <row r="1" spans="1:82" s="11" customFormat="1" ht="15" customHeight="1">
      <c r="AV1" s="62"/>
      <c r="AW1" s="62"/>
      <c r="CC1" s="10"/>
    </row>
    <row r="2" spans="1:82" s="11" customFormat="1" ht="72.75" customHeight="1">
      <c r="A2" s="209" t="s">
        <v>147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</row>
    <row r="3" spans="1:82" s="41" customFormat="1" ht="17.25" customHeight="1">
      <c r="A3" s="209" t="str">
        <f>ф.1.1!F6</f>
        <v>Муниципальное унитарное предприятие города Абакана "Абаканские электрические сети"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</row>
    <row r="4" spans="1:82" s="11" customFormat="1" ht="14.25" customHeight="1">
      <c r="I4" s="313" t="s">
        <v>79</v>
      </c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3"/>
      <c r="BW4" s="313"/>
      <c r="BX4" s="313"/>
      <c r="BY4" s="313"/>
      <c r="BZ4" s="313"/>
      <c r="CA4" s="313"/>
      <c r="CB4" s="313"/>
      <c r="CC4" s="313"/>
      <c r="CD4" s="313"/>
    </row>
    <row r="6" spans="1:82" s="37" customFormat="1" ht="15" customHeight="1">
      <c r="A6" s="202" t="s">
        <v>46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4"/>
      <c r="AV6" s="317" t="s">
        <v>148</v>
      </c>
      <c r="AW6" s="317"/>
      <c r="AX6" s="317"/>
      <c r="AY6" s="317"/>
      <c r="AZ6" s="317"/>
      <c r="BA6" s="317"/>
      <c r="BB6" s="317"/>
      <c r="BC6" s="317"/>
      <c r="BD6" s="317"/>
      <c r="BE6" s="317"/>
      <c r="BF6" s="317"/>
      <c r="BG6" s="317"/>
      <c r="BH6" s="317"/>
      <c r="BI6" s="317"/>
      <c r="BJ6" s="317"/>
      <c r="BK6" s="317"/>
      <c r="BL6" s="317"/>
      <c r="BM6" s="317"/>
      <c r="BN6" s="317"/>
      <c r="BO6" s="317"/>
      <c r="BP6" s="317"/>
      <c r="BQ6" s="317"/>
      <c r="BR6" s="317"/>
      <c r="BS6" s="317"/>
      <c r="BT6" s="317"/>
      <c r="BU6" s="317"/>
      <c r="BV6" s="317"/>
      <c r="BW6" s="317"/>
      <c r="BX6" s="317"/>
      <c r="BY6" s="317"/>
      <c r="BZ6" s="317"/>
      <c r="CA6" s="317"/>
      <c r="CB6" s="317"/>
      <c r="CC6" s="317"/>
      <c r="CD6" s="317"/>
    </row>
    <row r="7" spans="1:82" s="37" customFormat="1" ht="34.5" customHeight="1">
      <c r="A7" s="314" t="s">
        <v>149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6"/>
      <c r="AV7" s="71" t="s">
        <v>248</v>
      </c>
      <c r="AW7" s="71" t="s">
        <v>249</v>
      </c>
      <c r="AX7" s="265" t="s">
        <v>247</v>
      </c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 t="s">
        <v>75</v>
      </c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 t="s">
        <v>76</v>
      </c>
      <c r="BU7" s="265"/>
      <c r="BV7" s="265"/>
      <c r="BW7" s="265"/>
      <c r="BX7" s="265"/>
      <c r="BY7" s="265"/>
      <c r="BZ7" s="265"/>
      <c r="CA7" s="265"/>
      <c r="CB7" s="265"/>
      <c r="CC7" s="265"/>
      <c r="CD7" s="265"/>
    </row>
    <row r="8" spans="1:82" s="9" customFormat="1" ht="15.75" customHeight="1">
      <c r="A8" s="32"/>
      <c r="B8" s="309" t="s">
        <v>150</v>
      </c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10"/>
      <c r="AV8" s="70"/>
      <c r="AW8" s="66" t="s">
        <v>252</v>
      </c>
      <c r="AX8" s="312">
        <f>ф.2.1!CH33</f>
        <v>2</v>
      </c>
      <c r="AY8" s="312"/>
      <c r="AZ8" s="312"/>
      <c r="BA8" s="312"/>
      <c r="BB8" s="312"/>
      <c r="BC8" s="312"/>
      <c r="BD8" s="312"/>
      <c r="BE8" s="312"/>
      <c r="BF8" s="312"/>
      <c r="BG8" s="312"/>
      <c r="BH8" s="312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</row>
    <row r="9" spans="1:82" s="9" customFormat="1" ht="15.75" customHeight="1">
      <c r="A9" s="29"/>
      <c r="B9" s="309" t="s">
        <v>151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10"/>
      <c r="AV9" s="70" t="s">
        <v>236</v>
      </c>
      <c r="AW9" s="70" t="s">
        <v>237</v>
      </c>
      <c r="AX9" s="311">
        <f>ф.2.1!AG13</f>
        <v>9.0909090909090917</v>
      </c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>
        <f>AX9*(1-0.015)</f>
        <v>8.954545454545455</v>
      </c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>
        <f>BI9*(1-0.015)</f>
        <v>8.8202272727272728</v>
      </c>
      <c r="BU9" s="311"/>
      <c r="BV9" s="311"/>
      <c r="BW9" s="311"/>
      <c r="BX9" s="311"/>
      <c r="BY9" s="311"/>
      <c r="BZ9" s="311"/>
      <c r="CA9" s="311"/>
      <c r="CB9" s="311"/>
      <c r="CC9" s="311"/>
      <c r="CD9" s="311"/>
    </row>
    <row r="10" spans="1:82" s="9" customFormat="1" ht="15.75" customHeight="1">
      <c r="A10" s="32"/>
      <c r="B10" s="309" t="s">
        <v>152</v>
      </c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10"/>
      <c r="AV10" s="70" t="s">
        <v>250</v>
      </c>
      <c r="AW10" s="70" t="s">
        <v>1</v>
      </c>
      <c r="AX10" s="311">
        <f>ф.2.1!AG16</f>
        <v>2</v>
      </c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>
        <f t="shared" ref="BI10:BI45" si="0">AX10*(1-0.015)</f>
        <v>1.97</v>
      </c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>
        <f t="shared" ref="BT10:BT45" si="1">BI10*(1-0.015)</f>
        <v>1.94045</v>
      </c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</row>
    <row r="11" spans="1:82" s="9" customFormat="1" ht="15.75" customHeight="1">
      <c r="A11" s="32"/>
      <c r="B11" s="309" t="s">
        <v>153</v>
      </c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10"/>
      <c r="AV11" s="70" t="s">
        <v>0</v>
      </c>
      <c r="AW11" s="70" t="s">
        <v>0</v>
      </c>
      <c r="AX11" s="311">
        <f>ф.2.1!AG17</f>
        <v>1</v>
      </c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>
        <f t="shared" si="0"/>
        <v>0.98499999999999999</v>
      </c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>
        <f t="shared" si="1"/>
        <v>0.970225</v>
      </c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</row>
    <row r="12" spans="1:82" s="9" customFormat="1" ht="15.75" customHeight="1">
      <c r="A12" s="32"/>
      <c r="B12" s="309" t="s">
        <v>154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10"/>
      <c r="AV12" s="70" t="s">
        <v>1</v>
      </c>
      <c r="AW12" s="70" t="s">
        <v>2</v>
      </c>
      <c r="AX12" s="311">
        <f>ф.2.1!AG18</f>
        <v>4</v>
      </c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>
        <f t="shared" si="0"/>
        <v>3.94</v>
      </c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>
        <f t="shared" si="1"/>
        <v>3.8809</v>
      </c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</row>
    <row r="13" spans="1:82" s="9" customFormat="1" ht="15.75" customHeight="1">
      <c r="A13" s="32"/>
      <c r="B13" s="309" t="s">
        <v>155</v>
      </c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10"/>
      <c r="AV13" s="70" t="s">
        <v>1</v>
      </c>
      <c r="AW13" s="70" t="s">
        <v>0</v>
      </c>
      <c r="AX13" s="311">
        <f>ф.2.1!AG19</f>
        <v>1</v>
      </c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>
        <f t="shared" si="0"/>
        <v>0.98499999999999999</v>
      </c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>
        <f t="shared" si="1"/>
        <v>0.970225</v>
      </c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</row>
    <row r="14" spans="1:82" s="9" customFormat="1" ht="15.75" customHeight="1">
      <c r="A14" s="32"/>
      <c r="B14" s="309" t="s">
        <v>156</v>
      </c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10"/>
      <c r="AV14" s="70" t="s">
        <v>0</v>
      </c>
      <c r="AW14" s="70" t="s">
        <v>0</v>
      </c>
      <c r="AX14" s="311">
        <f>ф.2.1!AG22</f>
        <v>1</v>
      </c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>
        <f t="shared" si="0"/>
        <v>0.98499999999999999</v>
      </c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>
        <f t="shared" si="1"/>
        <v>0.970225</v>
      </c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</row>
    <row r="15" spans="1:82" s="9" customFormat="1" ht="15.75" customHeight="1">
      <c r="A15" s="32"/>
      <c r="B15" s="309" t="s">
        <v>157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10"/>
      <c r="AV15" s="70" t="s">
        <v>250</v>
      </c>
      <c r="AW15" s="70" t="s">
        <v>250</v>
      </c>
      <c r="AX15" s="311">
        <f>ф.2.1!AG23</f>
        <v>0</v>
      </c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>
        <f t="shared" si="0"/>
        <v>0</v>
      </c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>
        <f t="shared" si="1"/>
        <v>0</v>
      </c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</row>
    <row r="16" spans="1:82" s="9" customFormat="1" ht="15.75" customHeight="1">
      <c r="A16" s="32"/>
      <c r="B16" s="309" t="s">
        <v>158</v>
      </c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10"/>
      <c r="AV16" s="70" t="s">
        <v>250</v>
      </c>
      <c r="AW16" s="70" t="s">
        <v>250</v>
      </c>
      <c r="AX16" s="311">
        <f>ф.2.1!AG24</f>
        <v>0</v>
      </c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>
        <f t="shared" si="0"/>
        <v>0</v>
      </c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>
        <f t="shared" si="1"/>
        <v>0</v>
      </c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</row>
    <row r="17" spans="1:82" s="9" customFormat="1" ht="15.75" customHeight="1">
      <c r="A17" s="32"/>
      <c r="B17" s="309" t="s">
        <v>159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10"/>
      <c r="AV17" s="70" t="s">
        <v>0</v>
      </c>
      <c r="AW17" s="70" t="s">
        <v>0</v>
      </c>
      <c r="AX17" s="311">
        <f>ф.2.1!AG25</f>
        <v>1</v>
      </c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>
        <f t="shared" si="0"/>
        <v>0.98499999999999999</v>
      </c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>
        <f t="shared" si="1"/>
        <v>0.970225</v>
      </c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</row>
    <row r="18" spans="1:82" s="9" customFormat="1" ht="15.75" customHeight="1">
      <c r="A18" s="32"/>
      <c r="B18" s="309" t="s">
        <v>160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10"/>
      <c r="AV18" s="70" t="s">
        <v>0</v>
      </c>
      <c r="AW18" s="70" t="s">
        <v>0</v>
      </c>
      <c r="AX18" s="311">
        <f>ф.2.1!AG26</f>
        <v>1</v>
      </c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>
        <f t="shared" si="0"/>
        <v>0.98499999999999999</v>
      </c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>
        <f t="shared" si="1"/>
        <v>0.970225</v>
      </c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</row>
    <row r="19" spans="1:82" s="9" customFormat="1" ht="15.75" customHeight="1">
      <c r="A19" s="32"/>
      <c r="B19" s="309" t="s">
        <v>161</v>
      </c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10"/>
      <c r="AV19" s="70" t="s">
        <v>250</v>
      </c>
      <c r="AW19" s="70" t="s">
        <v>250</v>
      </c>
      <c r="AX19" s="311">
        <f>ф.2.1!AG28</f>
        <v>0</v>
      </c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>
        <f t="shared" si="0"/>
        <v>0</v>
      </c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>
        <f t="shared" si="1"/>
        <v>0</v>
      </c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</row>
    <row r="20" spans="1:82" s="9" customFormat="1" ht="15.75" customHeight="1">
      <c r="A20" s="32"/>
      <c r="B20" s="309" t="s">
        <v>162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10"/>
      <c r="AV20" s="70" t="s">
        <v>250</v>
      </c>
      <c r="AW20" s="70" t="s">
        <v>238</v>
      </c>
      <c r="AX20" s="311">
        <f>ф.2.1!AG31</f>
        <v>0</v>
      </c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>
        <f t="shared" si="0"/>
        <v>0</v>
      </c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>
        <f t="shared" si="1"/>
        <v>0</v>
      </c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</row>
    <row r="21" spans="1:82" s="9" customFormat="1" ht="15.75" customHeight="1">
      <c r="A21" s="32"/>
      <c r="B21" s="309" t="s">
        <v>163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10"/>
      <c r="AV21" s="70" t="s">
        <v>250</v>
      </c>
      <c r="AW21" s="70" t="s">
        <v>250</v>
      </c>
      <c r="AX21" s="311">
        <f>ф.2.1!AG32</f>
        <v>0</v>
      </c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>
        <f t="shared" si="0"/>
        <v>0</v>
      </c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>
        <f t="shared" si="1"/>
        <v>0</v>
      </c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</row>
    <row r="22" spans="1:82" s="9" customFormat="1" ht="15.75" customHeight="1">
      <c r="A22" s="32"/>
      <c r="B22" s="309" t="s">
        <v>164</v>
      </c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10"/>
      <c r="AV22" s="66" t="s">
        <v>251</v>
      </c>
      <c r="AW22" s="67">
        <v>0.45600000000000002</v>
      </c>
      <c r="AX22" s="318">
        <f>ф.2.2!CH24</f>
        <v>0.38571428571428573</v>
      </c>
      <c r="AY22" s="318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>
        <f t="shared" si="0"/>
        <v>0.37992857142857145</v>
      </c>
      <c r="BJ22" s="318"/>
      <c r="BK22" s="318"/>
      <c r="BL22" s="318"/>
      <c r="BM22" s="318"/>
      <c r="BN22" s="318"/>
      <c r="BO22" s="318"/>
      <c r="BP22" s="318"/>
      <c r="BQ22" s="318"/>
      <c r="BR22" s="318"/>
      <c r="BS22" s="318"/>
      <c r="BT22" s="318">
        <f t="shared" si="1"/>
        <v>0.37422964285714289</v>
      </c>
      <c r="BU22" s="318"/>
      <c r="BV22" s="318"/>
      <c r="BW22" s="318"/>
      <c r="BX22" s="318"/>
      <c r="BY22" s="318"/>
      <c r="BZ22" s="318"/>
      <c r="CA22" s="318"/>
      <c r="CB22" s="318"/>
      <c r="CC22" s="318"/>
      <c r="CD22" s="318"/>
    </row>
    <row r="23" spans="1:82" s="9" customFormat="1" ht="15.75" customHeight="1">
      <c r="A23" s="32"/>
      <c r="B23" s="309" t="s">
        <v>151</v>
      </c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10"/>
      <c r="AV23" s="70" t="s">
        <v>239</v>
      </c>
      <c r="AW23" s="70" t="s">
        <v>240</v>
      </c>
      <c r="AX23" s="311">
        <f>ф.2.2!AG11</f>
        <v>10</v>
      </c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>
        <f t="shared" si="0"/>
        <v>9.85</v>
      </c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>
        <f t="shared" si="1"/>
        <v>9.7022499999999994</v>
      </c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</row>
    <row r="24" spans="1:82" s="9" customFormat="1" ht="15.75" customHeight="1">
      <c r="A24" s="32"/>
      <c r="B24" s="309" t="s">
        <v>152</v>
      </c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10"/>
      <c r="AV24" s="70" t="s">
        <v>239</v>
      </c>
      <c r="AW24" s="70" t="s">
        <v>241</v>
      </c>
      <c r="AX24" s="311">
        <f>ф.2.2!AG13</f>
        <v>10</v>
      </c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>
        <f t="shared" si="0"/>
        <v>9.85</v>
      </c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>
        <f t="shared" si="1"/>
        <v>9.7022499999999994</v>
      </c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</row>
    <row r="25" spans="1:82" s="9" customFormat="1" ht="15.75" customHeight="1">
      <c r="A25" s="32"/>
      <c r="B25" s="309" t="s">
        <v>153</v>
      </c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10"/>
      <c r="AV25" s="70" t="s">
        <v>239</v>
      </c>
      <c r="AW25" s="70" t="s">
        <v>241</v>
      </c>
      <c r="AX25" s="311">
        <f>ф.2.2!AG14</f>
        <v>10</v>
      </c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>
        <f t="shared" si="0"/>
        <v>9.85</v>
      </c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>
        <f t="shared" si="1"/>
        <v>9.7022499999999994</v>
      </c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</row>
    <row r="26" spans="1:82" s="9" customFormat="1" ht="15.75" customHeight="1">
      <c r="A26" s="32"/>
      <c r="B26" s="309" t="s">
        <v>165</v>
      </c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10"/>
      <c r="AV26" s="70"/>
      <c r="AW26" s="70" t="s">
        <v>250</v>
      </c>
      <c r="AX26" s="311">
        <f>ф.2.2!AG15</f>
        <v>0</v>
      </c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>
        <f t="shared" si="0"/>
        <v>0</v>
      </c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>
        <f t="shared" si="1"/>
        <v>0</v>
      </c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</row>
    <row r="27" spans="1:82" s="9" customFormat="1" ht="15.75" customHeight="1">
      <c r="A27" s="32"/>
      <c r="B27" s="309" t="s">
        <v>156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10"/>
      <c r="AV27" s="70" t="s">
        <v>242</v>
      </c>
      <c r="AW27" s="70" t="s">
        <v>253</v>
      </c>
      <c r="AX27" s="311">
        <f>ф.2.2!AG17</f>
        <v>1.5807962529274005E-2</v>
      </c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>
        <f t="shared" si="0"/>
        <v>1.5570843091334895E-2</v>
      </c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>
        <f t="shared" si="1"/>
        <v>1.5337280444964872E-2</v>
      </c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</row>
    <row r="28" spans="1:82" s="9" customFormat="1" ht="15.75" customHeight="1">
      <c r="A28" s="32"/>
      <c r="B28" s="309" t="s">
        <v>166</v>
      </c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10"/>
      <c r="AV28" s="70" t="s">
        <v>0</v>
      </c>
      <c r="AW28" s="70" t="s">
        <v>0</v>
      </c>
      <c r="AX28" s="311">
        <f>ф.2.2!AG20</f>
        <v>1</v>
      </c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>
        <f t="shared" si="0"/>
        <v>0.98499999999999999</v>
      </c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>
        <f t="shared" si="1"/>
        <v>0.970225</v>
      </c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</row>
    <row r="29" spans="1:82" s="9" customFormat="1" ht="15.75" customHeight="1">
      <c r="A29" s="32"/>
      <c r="B29" s="309" t="s">
        <v>167</v>
      </c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10"/>
      <c r="AV29" s="70"/>
      <c r="AW29" s="70" t="s">
        <v>250</v>
      </c>
      <c r="AX29" s="311">
        <f>ф.2.2!AG21</f>
        <v>0</v>
      </c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>
        <f t="shared" si="0"/>
        <v>0</v>
      </c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>
        <f t="shared" si="1"/>
        <v>0</v>
      </c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</row>
    <row r="30" spans="1:82" s="9" customFormat="1" ht="15.75" customHeight="1">
      <c r="A30" s="32"/>
      <c r="B30" s="309" t="s">
        <v>168</v>
      </c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10"/>
      <c r="AV30" s="70"/>
      <c r="AW30" s="70" t="s">
        <v>250</v>
      </c>
      <c r="AX30" s="311">
        <f>ф.2.2!AG23</f>
        <v>0</v>
      </c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>
        <f t="shared" si="0"/>
        <v>0</v>
      </c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>
        <f t="shared" si="1"/>
        <v>0</v>
      </c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</row>
    <row r="31" spans="1:82" s="9" customFormat="1" ht="15.75" customHeight="1">
      <c r="A31" s="32"/>
      <c r="B31" s="309" t="s">
        <v>169</v>
      </c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10"/>
      <c r="AV31" s="70"/>
      <c r="AW31" s="66" t="s">
        <v>254</v>
      </c>
      <c r="AX31" s="318">
        <f>ф.2.3!CH33</f>
        <v>2</v>
      </c>
      <c r="AY31" s="318"/>
      <c r="AZ31" s="318"/>
      <c r="BA31" s="318"/>
      <c r="BB31" s="318"/>
      <c r="BC31" s="318"/>
      <c r="BD31" s="318"/>
      <c r="BE31" s="318"/>
      <c r="BF31" s="318"/>
      <c r="BG31" s="318"/>
      <c r="BH31" s="318"/>
      <c r="BI31" s="311">
        <f t="shared" si="0"/>
        <v>1.97</v>
      </c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>
        <f t="shared" si="1"/>
        <v>1.94045</v>
      </c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</row>
    <row r="32" spans="1:82" s="9" customFormat="1" ht="15.75" customHeight="1">
      <c r="A32" s="32"/>
      <c r="B32" s="309" t="s">
        <v>170</v>
      </c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10"/>
      <c r="AV32" s="70" t="s">
        <v>0</v>
      </c>
      <c r="AW32" s="70" t="s">
        <v>0</v>
      </c>
      <c r="AX32" s="311">
        <f>ф.2.3!AG11</f>
        <v>1</v>
      </c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>
        <f t="shared" si="0"/>
        <v>0.98499999999999999</v>
      </c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>
        <f t="shared" si="1"/>
        <v>0.970225</v>
      </c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</row>
    <row r="33" spans="1:102" s="9" customFormat="1" ht="15.75" customHeight="1">
      <c r="A33" s="32"/>
      <c r="B33" s="309" t="s">
        <v>156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10"/>
      <c r="AV33" s="70" t="s">
        <v>242</v>
      </c>
      <c r="AW33" s="70" t="s">
        <v>243</v>
      </c>
      <c r="AX33" s="311">
        <f>ф.2.3!AG14</f>
        <v>0.20843091334894615</v>
      </c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>
        <f t="shared" si="0"/>
        <v>0.20530444964871195</v>
      </c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>
        <f t="shared" si="1"/>
        <v>0.20222488290398127</v>
      </c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</row>
    <row r="34" spans="1:102" s="9" customFormat="1" ht="15.75" customHeight="1">
      <c r="A34" s="32"/>
      <c r="B34" s="309" t="s">
        <v>157</v>
      </c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10"/>
      <c r="AV34" s="70" t="s">
        <v>242</v>
      </c>
      <c r="AW34" s="70" t="s">
        <v>243</v>
      </c>
      <c r="AX34" s="311">
        <f>ф.2.3!AG15</f>
        <v>0.20843091334894615</v>
      </c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>
        <f t="shared" si="0"/>
        <v>0.20530444964871195</v>
      </c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>
        <f t="shared" si="1"/>
        <v>0.20222488290398127</v>
      </c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</row>
    <row r="35" spans="1:102" s="9" customFormat="1" ht="15.75" customHeight="1">
      <c r="A35" s="32"/>
      <c r="B35" s="309" t="s">
        <v>158</v>
      </c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10"/>
      <c r="AV35" s="70"/>
      <c r="AW35" s="70" t="s">
        <v>250</v>
      </c>
      <c r="AX35" s="311">
        <f>ф.2.3!AG16</f>
        <v>0</v>
      </c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>
        <f t="shared" si="0"/>
        <v>0</v>
      </c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>
        <f t="shared" si="1"/>
        <v>0</v>
      </c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</row>
    <row r="36" spans="1:102" s="9" customFormat="1" ht="15.75" customHeight="1">
      <c r="A36" s="32"/>
      <c r="B36" s="309" t="s">
        <v>171</v>
      </c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10"/>
      <c r="AV36" s="70"/>
      <c r="AW36" s="70" t="s">
        <v>250</v>
      </c>
      <c r="AX36" s="311">
        <f>ф.2.3!AG17</f>
        <v>0</v>
      </c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>
        <f t="shared" si="0"/>
        <v>0</v>
      </c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>
        <f t="shared" si="1"/>
        <v>0</v>
      </c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</row>
    <row r="37" spans="1:102" s="9" customFormat="1" ht="15.75" customHeight="1">
      <c r="A37" s="32"/>
      <c r="B37" s="309" t="s">
        <v>172</v>
      </c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10"/>
      <c r="AV37" s="70"/>
      <c r="AW37" s="70" t="s">
        <v>244</v>
      </c>
      <c r="AX37" s="311">
        <f>ф.2.3!AG18</f>
        <v>0</v>
      </c>
      <c r="AY37" s="311"/>
      <c r="AZ37" s="311"/>
      <c r="BA37" s="311"/>
      <c r="BB37" s="311"/>
      <c r="BC37" s="311"/>
      <c r="BD37" s="311"/>
      <c r="BE37" s="311"/>
      <c r="BF37" s="311"/>
      <c r="BG37" s="311"/>
      <c r="BH37" s="311"/>
      <c r="BI37" s="311">
        <f t="shared" si="0"/>
        <v>0</v>
      </c>
      <c r="BJ37" s="311"/>
      <c r="BK37" s="311"/>
      <c r="BL37" s="311"/>
      <c r="BM37" s="311"/>
      <c r="BN37" s="311"/>
      <c r="BO37" s="311"/>
      <c r="BP37" s="311"/>
      <c r="BQ37" s="311"/>
      <c r="BR37" s="311"/>
      <c r="BS37" s="311"/>
      <c r="BT37" s="311">
        <f t="shared" si="1"/>
        <v>0</v>
      </c>
      <c r="BU37" s="311"/>
      <c r="BV37" s="311"/>
      <c r="BW37" s="311"/>
      <c r="BX37" s="311"/>
      <c r="BY37" s="311"/>
      <c r="BZ37" s="311"/>
      <c r="CA37" s="311"/>
      <c r="CB37" s="311"/>
      <c r="CC37" s="311"/>
      <c r="CD37" s="311"/>
    </row>
    <row r="38" spans="1:102" s="9" customFormat="1" ht="15.75" customHeight="1">
      <c r="A38" s="32"/>
      <c r="B38" s="309" t="s">
        <v>173</v>
      </c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10"/>
      <c r="AV38" s="70" t="s">
        <v>6</v>
      </c>
      <c r="AW38" s="70" t="s">
        <v>1</v>
      </c>
      <c r="AX38" s="311">
        <f>ф.2.3!AG19</f>
        <v>1</v>
      </c>
      <c r="AY38" s="311"/>
      <c r="AZ38" s="311"/>
      <c r="BA38" s="311"/>
      <c r="BB38" s="311"/>
      <c r="BC38" s="311"/>
      <c r="BD38" s="311"/>
      <c r="BE38" s="311"/>
      <c r="BF38" s="311"/>
      <c r="BG38" s="311"/>
      <c r="BH38" s="311"/>
      <c r="BI38" s="311">
        <f t="shared" si="0"/>
        <v>0.98499999999999999</v>
      </c>
      <c r="BJ38" s="311"/>
      <c r="BK38" s="311"/>
      <c r="BL38" s="311"/>
      <c r="BM38" s="311"/>
      <c r="BN38" s="311"/>
      <c r="BO38" s="311"/>
      <c r="BP38" s="311"/>
      <c r="BQ38" s="311"/>
      <c r="BR38" s="311"/>
      <c r="BS38" s="311"/>
      <c r="BT38" s="311">
        <f t="shared" si="1"/>
        <v>0.970225</v>
      </c>
      <c r="BU38" s="311"/>
      <c r="BV38" s="311"/>
      <c r="BW38" s="311"/>
      <c r="BX38" s="311"/>
      <c r="BY38" s="311"/>
      <c r="BZ38" s="311"/>
      <c r="CA38" s="311"/>
      <c r="CB38" s="311"/>
      <c r="CC38" s="311"/>
      <c r="CD38" s="311"/>
    </row>
    <row r="39" spans="1:102" s="9" customFormat="1" ht="15.75" customHeight="1">
      <c r="A39" s="32"/>
      <c r="B39" s="309" t="s">
        <v>166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10"/>
      <c r="AV39" s="70" t="s">
        <v>9</v>
      </c>
      <c r="AW39" s="70" t="s">
        <v>9</v>
      </c>
      <c r="AX39" s="311">
        <f>ф.2.3!AG22</f>
        <v>10</v>
      </c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  <c r="BI39" s="311">
        <f t="shared" si="0"/>
        <v>9.85</v>
      </c>
      <c r="BJ39" s="311"/>
      <c r="BK39" s="311"/>
      <c r="BL39" s="311"/>
      <c r="BM39" s="311"/>
      <c r="BN39" s="311"/>
      <c r="BO39" s="311"/>
      <c r="BP39" s="311"/>
      <c r="BQ39" s="311"/>
      <c r="BR39" s="311"/>
      <c r="BS39" s="311"/>
      <c r="BT39" s="311">
        <f t="shared" si="1"/>
        <v>9.7022499999999994</v>
      </c>
      <c r="BU39" s="311"/>
      <c r="BV39" s="311"/>
      <c r="BW39" s="311"/>
      <c r="BX39" s="311"/>
      <c r="BY39" s="311"/>
      <c r="BZ39" s="311"/>
      <c r="CA39" s="311"/>
      <c r="CB39" s="311"/>
      <c r="CC39" s="311"/>
      <c r="CD39" s="311"/>
    </row>
    <row r="40" spans="1:102" s="9" customFormat="1" ht="15.75" customHeight="1">
      <c r="A40" s="32"/>
      <c r="B40" s="309" t="s">
        <v>174</v>
      </c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10"/>
      <c r="AV40" s="70"/>
      <c r="AW40" s="70" t="s">
        <v>245</v>
      </c>
      <c r="AX40" s="311">
        <f>ф.2.3!AG24</f>
        <v>0.11700000000000001</v>
      </c>
      <c r="AY40" s="311"/>
      <c r="AZ40" s="311"/>
      <c r="BA40" s="311"/>
      <c r="BB40" s="311"/>
      <c r="BC40" s="311"/>
      <c r="BD40" s="311"/>
      <c r="BE40" s="311"/>
      <c r="BF40" s="311"/>
      <c r="BG40" s="311"/>
      <c r="BH40" s="311"/>
      <c r="BI40" s="311">
        <f t="shared" si="0"/>
        <v>0.115245</v>
      </c>
      <c r="BJ40" s="311"/>
      <c r="BK40" s="311"/>
      <c r="BL40" s="311"/>
      <c r="BM40" s="311"/>
      <c r="BN40" s="311"/>
      <c r="BO40" s="311"/>
      <c r="BP40" s="311"/>
      <c r="BQ40" s="311"/>
      <c r="BR40" s="311"/>
      <c r="BS40" s="311"/>
      <c r="BT40" s="311">
        <f t="shared" si="1"/>
        <v>0.113516325</v>
      </c>
      <c r="BU40" s="311"/>
      <c r="BV40" s="311"/>
      <c r="BW40" s="311"/>
      <c r="BX40" s="311"/>
      <c r="BY40" s="311"/>
      <c r="BZ40" s="311"/>
      <c r="CA40" s="311"/>
      <c r="CB40" s="311"/>
      <c r="CC40" s="311"/>
      <c r="CD40" s="311"/>
    </row>
    <row r="41" spans="1:102" s="9" customFormat="1" ht="15.75" customHeight="1">
      <c r="A41" s="32"/>
      <c r="B41" s="309" t="s">
        <v>175</v>
      </c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10"/>
      <c r="AV41" s="70" t="s">
        <v>245</v>
      </c>
      <c r="AW41" s="70" t="s">
        <v>250</v>
      </c>
      <c r="AX41" s="311">
        <f>ф.2.3!AG25</f>
        <v>1E-3</v>
      </c>
      <c r="AY41" s="311"/>
      <c r="AZ41" s="311"/>
      <c r="BA41" s="311"/>
      <c r="BB41" s="311"/>
      <c r="BC41" s="311"/>
      <c r="BD41" s="311"/>
      <c r="BE41" s="311"/>
      <c r="BF41" s="311"/>
      <c r="BG41" s="311"/>
      <c r="BH41" s="311"/>
      <c r="BI41" s="311">
        <f t="shared" si="0"/>
        <v>9.8499999999999998E-4</v>
      </c>
      <c r="BJ41" s="311"/>
      <c r="BK41" s="311"/>
      <c r="BL41" s="311"/>
      <c r="BM41" s="311"/>
      <c r="BN41" s="311"/>
      <c r="BO41" s="311"/>
      <c r="BP41" s="311"/>
      <c r="BQ41" s="311"/>
      <c r="BR41" s="311"/>
      <c r="BS41" s="311"/>
      <c r="BT41" s="311">
        <f t="shared" si="1"/>
        <v>9.7022500000000002E-4</v>
      </c>
      <c r="BU41" s="311"/>
      <c r="BV41" s="311"/>
      <c r="BW41" s="311"/>
      <c r="BX41" s="311"/>
      <c r="BY41" s="311"/>
      <c r="BZ41" s="311"/>
      <c r="CA41" s="311"/>
      <c r="CB41" s="311"/>
      <c r="CC41" s="311"/>
      <c r="CD41" s="311"/>
    </row>
    <row r="42" spans="1:102" s="9" customFormat="1" ht="15.75" customHeight="1">
      <c r="A42" s="32"/>
      <c r="B42" s="309" t="s">
        <v>176</v>
      </c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10"/>
      <c r="AV42" s="70"/>
      <c r="AW42" s="70" t="s">
        <v>250</v>
      </c>
      <c r="AX42" s="311">
        <f>ф.2.3!AG26</f>
        <v>0</v>
      </c>
      <c r="AY42" s="311"/>
      <c r="AZ42" s="311"/>
      <c r="BA42" s="311"/>
      <c r="BB42" s="311"/>
      <c r="BC42" s="311"/>
      <c r="BD42" s="311"/>
      <c r="BE42" s="311"/>
      <c r="BF42" s="311"/>
      <c r="BG42" s="311"/>
      <c r="BH42" s="311"/>
      <c r="BI42" s="311">
        <f t="shared" si="0"/>
        <v>0</v>
      </c>
      <c r="BJ42" s="311"/>
      <c r="BK42" s="311"/>
      <c r="BL42" s="311"/>
      <c r="BM42" s="311"/>
      <c r="BN42" s="311"/>
      <c r="BO42" s="311"/>
      <c r="BP42" s="311"/>
      <c r="BQ42" s="311"/>
      <c r="BR42" s="311"/>
      <c r="BS42" s="311"/>
      <c r="BT42" s="311">
        <f t="shared" si="1"/>
        <v>0</v>
      </c>
      <c r="BU42" s="311"/>
      <c r="BV42" s="311"/>
      <c r="BW42" s="311"/>
      <c r="BX42" s="311"/>
      <c r="BY42" s="311"/>
      <c r="BZ42" s="311"/>
      <c r="CA42" s="311"/>
      <c r="CB42" s="311"/>
      <c r="CC42" s="311"/>
      <c r="CD42" s="311"/>
    </row>
    <row r="43" spans="1:102" s="9" customFormat="1" ht="15.75" customHeight="1">
      <c r="A43" s="32"/>
      <c r="B43" s="309" t="s">
        <v>168</v>
      </c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10"/>
      <c r="AV43" s="70"/>
      <c r="AW43" s="70" t="s">
        <v>250</v>
      </c>
      <c r="AX43" s="311">
        <f>ф.2.3!AG28</f>
        <v>0</v>
      </c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  <c r="BI43" s="311">
        <f t="shared" si="0"/>
        <v>0</v>
      </c>
      <c r="BJ43" s="311"/>
      <c r="BK43" s="311"/>
      <c r="BL43" s="311"/>
      <c r="BM43" s="311"/>
      <c r="BN43" s="311"/>
      <c r="BO43" s="311"/>
      <c r="BP43" s="311"/>
      <c r="BQ43" s="311"/>
      <c r="BR43" s="311"/>
      <c r="BS43" s="311"/>
      <c r="BT43" s="311">
        <f t="shared" si="1"/>
        <v>0</v>
      </c>
      <c r="BU43" s="311"/>
      <c r="BV43" s="311"/>
      <c r="BW43" s="311"/>
      <c r="BX43" s="311"/>
      <c r="BY43" s="311"/>
      <c r="BZ43" s="311"/>
      <c r="CA43" s="311"/>
      <c r="CB43" s="311"/>
      <c r="CC43" s="311"/>
      <c r="CD43" s="311"/>
    </row>
    <row r="44" spans="1:102" s="9" customFormat="1" ht="15.75" customHeight="1">
      <c r="A44" s="32"/>
      <c r="B44" s="309" t="s">
        <v>161</v>
      </c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10"/>
      <c r="AV44" s="70" t="s">
        <v>246</v>
      </c>
      <c r="AW44" s="70" t="s">
        <v>246</v>
      </c>
      <c r="AX44" s="311">
        <f>ф.2.3!AG31</f>
        <v>0</v>
      </c>
      <c r="AY44" s="311"/>
      <c r="AZ44" s="311"/>
      <c r="BA44" s="311"/>
      <c r="BB44" s="311"/>
      <c r="BC44" s="311"/>
      <c r="BD44" s="311"/>
      <c r="BE44" s="311"/>
      <c r="BF44" s="311"/>
      <c r="BG44" s="311"/>
      <c r="BH44" s="311"/>
      <c r="BI44" s="311">
        <f t="shared" si="0"/>
        <v>0</v>
      </c>
      <c r="BJ44" s="311"/>
      <c r="BK44" s="311"/>
      <c r="BL44" s="311"/>
      <c r="BM44" s="311"/>
      <c r="BN44" s="311"/>
      <c r="BO44" s="311"/>
      <c r="BP44" s="311"/>
      <c r="BQ44" s="311"/>
      <c r="BR44" s="311"/>
      <c r="BS44" s="311"/>
      <c r="BT44" s="311">
        <f t="shared" si="1"/>
        <v>0</v>
      </c>
      <c r="BU44" s="311"/>
      <c r="BV44" s="311"/>
      <c r="BW44" s="311"/>
      <c r="BX44" s="311"/>
      <c r="BY44" s="311"/>
      <c r="BZ44" s="311"/>
      <c r="CA44" s="311"/>
      <c r="CB44" s="311"/>
      <c r="CC44" s="311"/>
      <c r="CD44" s="311"/>
    </row>
    <row r="45" spans="1:102" s="9" customFormat="1" ht="15.75" customHeight="1">
      <c r="A45" s="32"/>
      <c r="B45" s="309" t="s">
        <v>177</v>
      </c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10"/>
      <c r="AV45" s="70"/>
      <c r="AW45" s="70" t="s">
        <v>250</v>
      </c>
      <c r="AX45" s="311">
        <f>ф.2.3!AG32</f>
        <v>0</v>
      </c>
      <c r="AY45" s="311"/>
      <c r="AZ45" s="311"/>
      <c r="BA45" s="311"/>
      <c r="BB45" s="311"/>
      <c r="BC45" s="311"/>
      <c r="BD45" s="311"/>
      <c r="BE45" s="311"/>
      <c r="BF45" s="311"/>
      <c r="BG45" s="311"/>
      <c r="BH45" s="311"/>
      <c r="BI45" s="311">
        <f t="shared" si="0"/>
        <v>0</v>
      </c>
      <c r="BJ45" s="311"/>
      <c r="BK45" s="311"/>
      <c r="BL45" s="311"/>
      <c r="BM45" s="311"/>
      <c r="BN45" s="311"/>
      <c r="BO45" s="311"/>
      <c r="BP45" s="311"/>
      <c r="BQ45" s="311"/>
      <c r="BR45" s="311"/>
      <c r="BS45" s="311"/>
      <c r="BT45" s="311">
        <f t="shared" si="1"/>
        <v>0</v>
      </c>
      <c r="BU45" s="311"/>
      <c r="BV45" s="311"/>
      <c r="BW45" s="311"/>
      <c r="BX45" s="311"/>
      <c r="BY45" s="311"/>
      <c r="BZ45" s="311"/>
      <c r="CA45" s="311"/>
      <c r="CB45" s="311"/>
      <c r="CC45" s="311"/>
      <c r="CD45" s="311"/>
    </row>
    <row r="46" spans="1:102" s="9" customFormat="1" ht="46.5" customHeight="1">
      <c r="A46" s="32"/>
      <c r="B46" s="322" t="s">
        <v>178</v>
      </c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3"/>
      <c r="AV46" s="68">
        <v>0.89749999999999996</v>
      </c>
      <c r="AW46" s="68">
        <v>0.92269999999999996</v>
      </c>
      <c r="AX46" s="321">
        <f>0.1*AX8+0.7*AX22+0.2*AX31</f>
        <v>0.87000000000000011</v>
      </c>
      <c r="AY46" s="321"/>
      <c r="AZ46" s="321"/>
      <c r="BA46" s="321"/>
      <c r="BB46" s="321"/>
      <c r="BC46" s="321"/>
      <c r="BD46" s="321"/>
      <c r="BE46" s="321"/>
      <c r="BF46" s="321"/>
      <c r="BG46" s="321"/>
      <c r="BH46" s="321"/>
      <c r="BI46" s="318">
        <f>AX46*(1-0.015)</f>
        <v>0.8569500000000001</v>
      </c>
      <c r="BJ46" s="318"/>
      <c r="BK46" s="318"/>
      <c r="BL46" s="318"/>
      <c r="BM46" s="318"/>
      <c r="BN46" s="318"/>
      <c r="BO46" s="318"/>
      <c r="BP46" s="318"/>
      <c r="BQ46" s="318"/>
      <c r="BR46" s="318"/>
      <c r="BS46" s="318"/>
      <c r="BT46" s="321">
        <f t="shared" ref="BT46" si="2">BI46*(1-0.015)</f>
        <v>0.84409575000000003</v>
      </c>
      <c r="BU46" s="321"/>
      <c r="BV46" s="321"/>
      <c r="BW46" s="321"/>
      <c r="BX46" s="321"/>
      <c r="BY46" s="321"/>
      <c r="BZ46" s="321"/>
      <c r="CA46" s="321"/>
      <c r="CB46" s="321"/>
      <c r="CC46" s="321"/>
      <c r="CD46" s="321"/>
    </row>
    <row r="47" spans="1:102" s="9" customFormat="1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</row>
    <row r="48" spans="1:102" s="112" customFormat="1" ht="18" customHeight="1">
      <c r="A48" s="127" t="str">
        <f>Титульный!A32</f>
        <v>Директор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246" t="str">
        <f>Титульный!C32</f>
        <v>Кочетков Александр Александрович</v>
      </c>
      <c r="AK48" s="246"/>
      <c r="AL48" s="246"/>
      <c r="AM48" s="246"/>
      <c r="AN48" s="246"/>
      <c r="AO48" s="246"/>
      <c r="AP48" s="246"/>
      <c r="AQ48" s="246"/>
      <c r="AR48" s="246"/>
      <c r="AS48" s="246"/>
      <c r="AT48" s="246"/>
      <c r="AU48" s="246"/>
      <c r="AV48" s="246"/>
      <c r="AW48" s="246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9"/>
      <c r="BX48" s="129"/>
      <c r="BY48" s="129"/>
      <c r="BZ48" s="129"/>
      <c r="CA48" s="129"/>
      <c r="CB48" s="129"/>
      <c r="CC48" s="129"/>
      <c r="CD48" s="129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</row>
    <row r="49" spans="1:102" s="3" customFormat="1" ht="13.5" customHeight="1">
      <c r="A49" s="132" t="s">
        <v>15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 t="s">
        <v>16</v>
      </c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 t="s">
        <v>17</v>
      </c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X49" s="132"/>
      <c r="BY49" s="132"/>
      <c r="BZ49" s="132"/>
      <c r="CA49" s="132"/>
      <c r="CB49" s="132"/>
      <c r="CC49" s="132"/>
      <c r="CD49" s="132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</row>
    <row r="50" spans="1:102" s="33" customFormat="1"/>
    <row r="51" spans="1:102" s="112" customFormat="1" ht="15.75">
      <c r="A51" s="128" t="str">
        <f>Титульный!C37</f>
        <v>Зам. Начальника ПТО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246" t="str">
        <f>Титульный!C36</f>
        <v>Арапаева Ольга Сергеевна</v>
      </c>
      <c r="AK51" s="246"/>
      <c r="AL51" s="246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</row>
    <row r="52" spans="1:102" s="3" customFormat="1" ht="13.5" customHeight="1">
      <c r="A52" s="133" t="s">
        <v>15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 t="s">
        <v>16</v>
      </c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 t="s">
        <v>17</v>
      </c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X52" s="133"/>
      <c r="BY52" s="133"/>
      <c r="BZ52" s="133"/>
      <c r="CA52" s="133"/>
      <c r="CB52" s="133"/>
      <c r="CC52" s="133"/>
      <c r="CD52" s="133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</row>
    <row r="53" spans="1:10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102" ht="9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102" s="6" customFormat="1" ht="41.25" customHeight="1">
      <c r="A55" s="319" t="s">
        <v>179</v>
      </c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320"/>
      <c r="AH55" s="320"/>
      <c r="AI55" s="320"/>
      <c r="AJ55" s="320"/>
      <c r="AK55" s="320"/>
      <c r="AL55" s="320"/>
      <c r="AM55" s="320"/>
      <c r="AN55" s="320"/>
      <c r="AO55" s="320"/>
      <c r="AP55" s="320"/>
      <c r="AQ55" s="320"/>
      <c r="AR55" s="320"/>
      <c r="AS55" s="320"/>
      <c r="AT55" s="320"/>
      <c r="AU55" s="320"/>
      <c r="AV55" s="320"/>
      <c r="AW55" s="320"/>
      <c r="AX55" s="320"/>
      <c r="AY55" s="320"/>
      <c r="AZ55" s="320"/>
      <c r="BA55" s="320"/>
      <c r="BB55" s="320"/>
      <c r="BC55" s="320"/>
      <c r="BD55" s="320"/>
      <c r="BE55" s="320"/>
      <c r="BF55" s="320"/>
      <c r="BG55" s="320"/>
      <c r="BH55" s="320"/>
      <c r="BI55" s="320"/>
      <c r="BJ55" s="320"/>
      <c r="BK55" s="320"/>
      <c r="BL55" s="320"/>
      <c r="BM55" s="320"/>
      <c r="BN55" s="320"/>
      <c r="BO55" s="320"/>
      <c r="BP55" s="320"/>
      <c r="BQ55" s="320"/>
      <c r="BR55" s="320"/>
      <c r="BS55" s="320"/>
      <c r="BT55" s="320"/>
      <c r="BU55" s="320"/>
      <c r="BV55" s="320"/>
      <c r="BW55" s="320"/>
      <c r="BX55" s="320"/>
      <c r="BY55" s="320"/>
      <c r="BZ55" s="320"/>
      <c r="CA55" s="320"/>
      <c r="CB55" s="320"/>
      <c r="CC55" s="320"/>
      <c r="CD55" s="320"/>
    </row>
    <row r="56" spans="1:102" s="6" customFormat="1" ht="26.25" customHeight="1">
      <c r="A56" s="319" t="s">
        <v>180</v>
      </c>
      <c r="B56" s="320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0"/>
      <c r="AI56" s="320"/>
      <c r="AJ56" s="320"/>
      <c r="AK56" s="320"/>
      <c r="AL56" s="320"/>
      <c r="AM56" s="320"/>
      <c r="AN56" s="320"/>
      <c r="AO56" s="320"/>
      <c r="AP56" s="320"/>
      <c r="AQ56" s="320"/>
      <c r="AR56" s="320"/>
      <c r="AS56" s="320"/>
      <c r="AT56" s="320"/>
      <c r="AU56" s="320"/>
      <c r="AV56" s="320"/>
      <c r="AW56" s="320"/>
      <c r="AX56" s="320"/>
      <c r="AY56" s="320"/>
      <c r="AZ56" s="320"/>
      <c r="BA56" s="320"/>
      <c r="BB56" s="320"/>
      <c r="BC56" s="320"/>
      <c r="BD56" s="320"/>
      <c r="BE56" s="320"/>
      <c r="BF56" s="320"/>
      <c r="BG56" s="320"/>
      <c r="BH56" s="320"/>
      <c r="BI56" s="320"/>
      <c r="BJ56" s="320"/>
      <c r="BK56" s="320"/>
      <c r="BL56" s="320"/>
      <c r="BM56" s="320"/>
      <c r="BN56" s="320"/>
      <c r="BO56" s="320"/>
      <c r="BP56" s="320"/>
      <c r="BQ56" s="320"/>
      <c r="BR56" s="320"/>
      <c r="BS56" s="320"/>
      <c r="BT56" s="320"/>
      <c r="BU56" s="320"/>
      <c r="BV56" s="320"/>
      <c r="BW56" s="320"/>
      <c r="BX56" s="320"/>
      <c r="BY56" s="320"/>
      <c r="BZ56" s="320"/>
      <c r="CA56" s="320"/>
      <c r="CB56" s="320"/>
      <c r="CC56" s="320"/>
      <c r="CD56" s="320"/>
    </row>
    <row r="57" spans="1:102" ht="3" customHeight="1"/>
  </sheetData>
  <mergeCells count="169">
    <mergeCell ref="A55:CD55"/>
    <mergeCell ref="A56:CD56"/>
    <mergeCell ref="AX46:BH46"/>
    <mergeCell ref="BI46:BS46"/>
    <mergeCell ref="BT46:CD46"/>
    <mergeCell ref="B46:AU46"/>
    <mergeCell ref="AJ48:AW48"/>
    <mergeCell ref="AJ51:AW51"/>
    <mergeCell ref="B45:AU45"/>
    <mergeCell ref="BI45:BS45"/>
    <mergeCell ref="BT45:CD45"/>
    <mergeCell ref="B44:AU44"/>
    <mergeCell ref="BI44:BS44"/>
    <mergeCell ref="BT44:CD44"/>
    <mergeCell ref="B43:AU43"/>
    <mergeCell ref="BI43:BS43"/>
    <mergeCell ref="BT43:CD43"/>
    <mergeCell ref="AX43:BH43"/>
    <mergeCell ref="AX44:BH44"/>
    <mergeCell ref="AX45:BH45"/>
    <mergeCell ref="B42:AU42"/>
    <mergeCell ref="BI42:BS42"/>
    <mergeCell ref="BT42:CD42"/>
    <mergeCell ref="B41:AU41"/>
    <mergeCell ref="BI41:BS41"/>
    <mergeCell ref="BT41:CD41"/>
    <mergeCell ref="B40:AU40"/>
    <mergeCell ref="BI40:BS40"/>
    <mergeCell ref="BT40:CD40"/>
    <mergeCell ref="AX40:BH40"/>
    <mergeCell ref="AX41:BH41"/>
    <mergeCell ref="AX42:BH42"/>
    <mergeCell ref="B39:AU39"/>
    <mergeCell ref="BI39:BS39"/>
    <mergeCell ref="BT39:CD39"/>
    <mergeCell ref="B38:AU38"/>
    <mergeCell ref="BI38:BS38"/>
    <mergeCell ref="BT38:CD38"/>
    <mergeCell ref="B37:AU37"/>
    <mergeCell ref="BI37:BS37"/>
    <mergeCell ref="BT37:CD37"/>
    <mergeCell ref="AX37:BH37"/>
    <mergeCell ref="AX38:BH38"/>
    <mergeCell ref="AX39:BH39"/>
    <mergeCell ref="B36:AU36"/>
    <mergeCell ref="BI36:BS36"/>
    <mergeCell ref="BT36:CD36"/>
    <mergeCell ref="B35:AU35"/>
    <mergeCell ref="BI35:BS35"/>
    <mergeCell ref="BT35:CD35"/>
    <mergeCell ref="B34:AU34"/>
    <mergeCell ref="BI34:BS34"/>
    <mergeCell ref="BT34:CD34"/>
    <mergeCell ref="AX34:BH34"/>
    <mergeCell ref="AX35:BH35"/>
    <mergeCell ref="AX36:BH36"/>
    <mergeCell ref="B33:AU33"/>
    <mergeCell ref="BI33:BS33"/>
    <mergeCell ref="BT33:CD33"/>
    <mergeCell ref="B32:AU32"/>
    <mergeCell ref="BI32:BS32"/>
    <mergeCell ref="BT32:CD32"/>
    <mergeCell ref="B31:AU31"/>
    <mergeCell ref="BI31:BS31"/>
    <mergeCell ref="BT31:CD31"/>
    <mergeCell ref="AX31:BH31"/>
    <mergeCell ref="AX32:BH32"/>
    <mergeCell ref="AX33:BH33"/>
    <mergeCell ref="B30:AU30"/>
    <mergeCell ref="BI30:BS30"/>
    <mergeCell ref="BT30:CD30"/>
    <mergeCell ref="B29:AU29"/>
    <mergeCell ref="BI29:BS29"/>
    <mergeCell ref="BT29:CD29"/>
    <mergeCell ref="B28:AU28"/>
    <mergeCell ref="BI28:BS28"/>
    <mergeCell ref="BT28:CD28"/>
    <mergeCell ref="AX28:BH28"/>
    <mergeCell ref="AX29:BH29"/>
    <mergeCell ref="AX30:BH30"/>
    <mergeCell ref="B27:AU27"/>
    <mergeCell ref="BI27:BS27"/>
    <mergeCell ref="BT27:CD27"/>
    <mergeCell ref="B26:AU26"/>
    <mergeCell ref="BI26:BS26"/>
    <mergeCell ref="BT26:CD26"/>
    <mergeCell ref="B25:AU25"/>
    <mergeCell ref="BI25:BS25"/>
    <mergeCell ref="BT25:CD25"/>
    <mergeCell ref="AX25:BH25"/>
    <mergeCell ref="AX26:BH26"/>
    <mergeCell ref="AX27:BH27"/>
    <mergeCell ref="B24:AU24"/>
    <mergeCell ref="BI24:BS24"/>
    <mergeCell ref="BT24:CD24"/>
    <mergeCell ref="B23:AU23"/>
    <mergeCell ref="BI23:BS23"/>
    <mergeCell ref="BT23:CD23"/>
    <mergeCell ref="B22:AU22"/>
    <mergeCell ref="BI22:BS22"/>
    <mergeCell ref="BT22:CD22"/>
    <mergeCell ref="AX22:BH22"/>
    <mergeCell ref="AX23:BH23"/>
    <mergeCell ref="AX24:BH24"/>
    <mergeCell ref="B21:AU21"/>
    <mergeCell ref="BI21:BS21"/>
    <mergeCell ref="BT21:CD21"/>
    <mergeCell ref="B20:AU20"/>
    <mergeCell ref="BI20:BS20"/>
    <mergeCell ref="BT20:CD20"/>
    <mergeCell ref="B19:AU19"/>
    <mergeCell ref="BI19:BS19"/>
    <mergeCell ref="BT19:CD19"/>
    <mergeCell ref="AX19:BH19"/>
    <mergeCell ref="AX20:BH20"/>
    <mergeCell ref="AX21:BH21"/>
    <mergeCell ref="B18:AU18"/>
    <mergeCell ref="BI18:BS18"/>
    <mergeCell ref="BT18:CD18"/>
    <mergeCell ref="B17:AU17"/>
    <mergeCell ref="BI17:BS17"/>
    <mergeCell ref="BT17:CD17"/>
    <mergeCell ref="B16:AU16"/>
    <mergeCell ref="BI16:BS16"/>
    <mergeCell ref="BT16:CD16"/>
    <mergeCell ref="AX16:BH16"/>
    <mergeCell ref="AX17:BH17"/>
    <mergeCell ref="AX18:BH18"/>
    <mergeCell ref="B15:AU15"/>
    <mergeCell ref="BI15:BS15"/>
    <mergeCell ref="BT15:CD15"/>
    <mergeCell ref="B14:AU14"/>
    <mergeCell ref="BI14:BS14"/>
    <mergeCell ref="BT14:CD14"/>
    <mergeCell ref="B13:AU13"/>
    <mergeCell ref="BI13:BS13"/>
    <mergeCell ref="BT13:CD13"/>
    <mergeCell ref="AX13:BH13"/>
    <mergeCell ref="AX14:BH14"/>
    <mergeCell ref="AX15:BH15"/>
    <mergeCell ref="B12:AU12"/>
    <mergeCell ref="BI12:BS12"/>
    <mergeCell ref="BT12:CD12"/>
    <mergeCell ref="B11:AU11"/>
    <mergeCell ref="BI11:BS11"/>
    <mergeCell ref="BT11:CD11"/>
    <mergeCell ref="B10:AU10"/>
    <mergeCell ref="BI10:BS10"/>
    <mergeCell ref="BT10:CD10"/>
    <mergeCell ref="AX10:BH10"/>
    <mergeCell ref="AX11:BH11"/>
    <mergeCell ref="AX12:BH12"/>
    <mergeCell ref="B9:AU9"/>
    <mergeCell ref="BI9:BS9"/>
    <mergeCell ref="BT9:CD9"/>
    <mergeCell ref="B8:AU8"/>
    <mergeCell ref="AX8:BH8"/>
    <mergeCell ref="BT8:CD8"/>
    <mergeCell ref="A2:CD2"/>
    <mergeCell ref="I4:CD4"/>
    <mergeCell ref="A6:AU6"/>
    <mergeCell ref="A7:AU7"/>
    <mergeCell ref="AX7:BH7"/>
    <mergeCell ref="BI7:BS7"/>
    <mergeCell ref="BT7:CD7"/>
    <mergeCell ref="AV6:CD6"/>
    <mergeCell ref="AX9:BH9"/>
    <mergeCell ref="BI8:BS8"/>
    <mergeCell ref="A3:CD3"/>
  </mergeCells>
  <pageMargins left="0.70866141732283472" right="0.39370078740157483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Z17"/>
  <sheetViews>
    <sheetView workbookViewId="0">
      <selection activeCell="CZ1" sqref="CZ1"/>
    </sheetView>
  </sheetViews>
  <sheetFormatPr defaultColWidth="0.85546875" defaultRowHeight="15"/>
  <cols>
    <col min="1" max="16384" width="0.85546875" style="4"/>
  </cols>
  <sheetData>
    <row r="1" spans="1:104" s="43" customFormat="1" ht="15.75">
      <c r="CZ1" s="42"/>
    </row>
    <row r="2" spans="1:104" s="43" customFormat="1" ht="15.75"/>
    <row r="3" spans="1:104" s="43" customFormat="1" ht="15.75">
      <c r="A3" s="197" t="s">
        <v>181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</row>
    <row r="4" spans="1:104" s="43" customFormat="1" ht="15.75" customHeight="1">
      <c r="A4" s="199" t="s">
        <v>182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324" t="str">
        <f>ф.1.1!CG4</f>
        <v>2017</v>
      </c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</row>
    <row r="5" spans="1:104" s="50" customFormat="1" ht="15.75"/>
    <row r="6" spans="1:104" s="43" customFormat="1" ht="15.75">
      <c r="A6" s="197" t="str">
        <f>ф.1.1!F6</f>
        <v>Муниципальное унитарное предприятие города Абакана "Абаканские электрические сети"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</row>
    <row r="7" spans="1:104" s="43" customFormat="1" ht="15.75">
      <c r="F7" s="194" t="s">
        <v>183</v>
      </c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</row>
    <row r="9" spans="1:104" s="9" customFormat="1" ht="16.5" customHeight="1">
      <c r="A9" s="198" t="s">
        <v>46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 t="s">
        <v>184</v>
      </c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</row>
    <row r="10" spans="1:104" s="9" customFormat="1">
      <c r="A10" s="198">
        <v>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>
        <v>2</v>
      </c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</row>
    <row r="11" spans="1:104" ht="77.25" customHeight="1">
      <c r="A11" s="25"/>
      <c r="B11" s="326" t="s">
        <v>185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6"/>
      <c r="BW11" s="326"/>
      <c r="BX11" s="326"/>
      <c r="BY11" s="326"/>
      <c r="BZ11" s="51"/>
      <c r="CA11" s="327">
        <v>1169</v>
      </c>
      <c r="CB11" s="327"/>
      <c r="CC11" s="327"/>
      <c r="CD11" s="327"/>
      <c r="CE11" s="327"/>
      <c r="CF11" s="327"/>
      <c r="CG11" s="327"/>
      <c r="CH11" s="327"/>
      <c r="CI11" s="327"/>
      <c r="CJ11" s="327"/>
      <c r="CK11" s="327"/>
      <c r="CL11" s="327"/>
      <c r="CM11" s="327"/>
      <c r="CN11" s="327"/>
      <c r="CO11" s="327"/>
      <c r="CP11" s="327"/>
      <c r="CQ11" s="327"/>
      <c r="CR11" s="327"/>
      <c r="CS11" s="327"/>
      <c r="CT11" s="327"/>
      <c r="CU11" s="327"/>
      <c r="CV11" s="327"/>
      <c r="CW11" s="327"/>
      <c r="CX11" s="327"/>
      <c r="CY11" s="327"/>
      <c r="CZ11" s="327"/>
    </row>
    <row r="12" spans="1:104" ht="93" customHeight="1">
      <c r="A12" s="25"/>
      <c r="B12" s="326" t="s">
        <v>186</v>
      </c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51"/>
      <c r="CA12" s="327">
        <v>0</v>
      </c>
      <c r="CB12" s="327"/>
      <c r="CC12" s="327"/>
      <c r="CD12" s="327"/>
      <c r="CE12" s="327"/>
      <c r="CF12" s="327"/>
      <c r="CG12" s="327"/>
      <c r="CH12" s="327"/>
      <c r="CI12" s="327"/>
      <c r="CJ12" s="327"/>
      <c r="CK12" s="327"/>
      <c r="CL12" s="327"/>
      <c r="CM12" s="327"/>
      <c r="CN12" s="327"/>
      <c r="CO12" s="327"/>
      <c r="CP12" s="327"/>
      <c r="CQ12" s="327"/>
      <c r="CR12" s="327"/>
      <c r="CS12" s="327"/>
      <c r="CT12" s="327"/>
      <c r="CU12" s="327"/>
      <c r="CV12" s="327"/>
      <c r="CW12" s="327"/>
      <c r="CX12" s="327"/>
      <c r="CY12" s="327"/>
      <c r="CZ12" s="327"/>
    </row>
    <row r="13" spans="1:104" ht="33" customHeight="1">
      <c r="A13" s="25"/>
      <c r="B13" s="326" t="s">
        <v>187</v>
      </c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51"/>
      <c r="CA13" s="327">
        <v>1</v>
      </c>
      <c r="CB13" s="327"/>
      <c r="CC13" s="327"/>
      <c r="CD13" s="327"/>
      <c r="CE13" s="327"/>
      <c r="CF13" s="327"/>
      <c r="CG13" s="327"/>
      <c r="CH13" s="327"/>
      <c r="CI13" s="327"/>
      <c r="CJ13" s="327"/>
      <c r="CK13" s="327"/>
      <c r="CL13" s="327"/>
      <c r="CM13" s="327"/>
      <c r="CN13" s="327"/>
      <c r="CO13" s="327"/>
      <c r="CP13" s="327"/>
      <c r="CQ13" s="327"/>
      <c r="CR13" s="327"/>
      <c r="CS13" s="327"/>
      <c r="CT13" s="327"/>
      <c r="CU13" s="327"/>
      <c r="CV13" s="327"/>
      <c r="CW13" s="327"/>
      <c r="CX13" s="327"/>
      <c r="CY13" s="327"/>
      <c r="CZ13" s="327"/>
    </row>
    <row r="15" spans="1:104" s="43" customFormat="1" ht="15.75">
      <c r="A15" s="195" t="s">
        <v>333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 t="s">
        <v>334</v>
      </c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</row>
    <row r="16" spans="1:104" s="3" customFormat="1" ht="13.5" customHeight="1">
      <c r="A16" s="194" t="s">
        <v>15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 t="s">
        <v>16</v>
      </c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 t="s">
        <v>17</v>
      </c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</row>
    <row r="17" ht="3" customHeight="1"/>
  </sheetData>
  <mergeCells count="21">
    <mergeCell ref="A16:AK16"/>
    <mergeCell ref="AL16:BV16"/>
    <mergeCell ref="BW16:CZ16"/>
    <mergeCell ref="A10:BZ10"/>
    <mergeCell ref="CA10:CZ10"/>
    <mergeCell ref="B11:BY11"/>
    <mergeCell ref="CA11:CZ11"/>
    <mergeCell ref="B12:BY12"/>
    <mergeCell ref="CA12:CZ12"/>
    <mergeCell ref="B13:BY13"/>
    <mergeCell ref="CA13:CZ13"/>
    <mergeCell ref="A15:AK15"/>
    <mergeCell ref="AL15:BV15"/>
    <mergeCell ref="BW15:CZ15"/>
    <mergeCell ref="A9:BZ9"/>
    <mergeCell ref="CA9:CZ9"/>
    <mergeCell ref="A3:CZ3"/>
    <mergeCell ref="A4:CG4"/>
    <mergeCell ref="CH4:CU4"/>
    <mergeCell ref="F7:CU7"/>
    <mergeCell ref="A6:CZ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Z17"/>
  <sheetViews>
    <sheetView workbookViewId="0">
      <selection activeCell="CZ1" sqref="CY1:CZ1"/>
    </sheetView>
  </sheetViews>
  <sheetFormatPr defaultColWidth="0.85546875" defaultRowHeight="15"/>
  <cols>
    <col min="1" max="16384" width="0.85546875" style="4"/>
  </cols>
  <sheetData>
    <row r="1" spans="1:104" s="43" customFormat="1" ht="15.75">
      <c r="CZ1" s="42"/>
    </row>
    <row r="2" spans="1:104" s="43" customFormat="1" ht="15.75"/>
    <row r="3" spans="1:104" s="43" customFormat="1" ht="32.25" customHeight="1">
      <c r="A3" s="209" t="s">
        <v>188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</row>
    <row r="4" spans="1:104" s="50" customFormat="1" ht="15.75">
      <c r="X4" s="328" t="s">
        <v>189</v>
      </c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8"/>
      <c r="BF4" s="328"/>
      <c r="BG4" s="324" t="str">
        <f>ф.1.1!CG4</f>
        <v>2017</v>
      </c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</row>
    <row r="5" spans="1:104" s="43" customFormat="1" ht="15.75"/>
    <row r="6" spans="1:104" s="43" customFormat="1" ht="15.75">
      <c r="A6" s="197" t="str">
        <f>ф.1.1!F6</f>
        <v>Муниципальное унитарное предприятие города Абакана "Абаканские электрические сети"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</row>
    <row r="7" spans="1:104" s="43" customFormat="1" ht="15.75">
      <c r="F7" s="194" t="s">
        <v>183</v>
      </c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</row>
    <row r="9" spans="1:104" s="9" customFormat="1" ht="16.5" customHeight="1">
      <c r="A9" s="198" t="s">
        <v>46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 t="s">
        <v>184</v>
      </c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</row>
    <row r="10" spans="1:104" s="9" customFormat="1">
      <c r="A10" s="198">
        <v>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>
        <v>2</v>
      </c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</row>
    <row r="11" spans="1:104" ht="63.75" customHeight="1">
      <c r="A11" s="29"/>
      <c r="B11" s="326" t="s">
        <v>190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6"/>
      <c r="BW11" s="326"/>
      <c r="BX11" s="326"/>
      <c r="BY11" s="326"/>
      <c r="BZ11" s="52"/>
      <c r="CA11" s="198">
        <v>775</v>
      </c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</row>
    <row r="12" spans="1:104" ht="79.5" customHeight="1">
      <c r="A12" s="29"/>
      <c r="B12" s="326" t="s">
        <v>191</v>
      </c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52"/>
      <c r="CA12" s="198">
        <v>0</v>
      </c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8"/>
      <c r="CS12" s="198"/>
      <c r="CT12" s="198"/>
      <c r="CU12" s="198"/>
      <c r="CV12" s="198"/>
      <c r="CW12" s="198"/>
      <c r="CX12" s="198"/>
      <c r="CY12" s="198"/>
      <c r="CZ12" s="198"/>
    </row>
    <row r="13" spans="1:104" ht="33" customHeight="1">
      <c r="A13" s="29"/>
      <c r="B13" s="326" t="s">
        <v>192</v>
      </c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52"/>
      <c r="CA13" s="198">
        <v>1</v>
      </c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</row>
    <row r="15" spans="1:104" s="43" customFormat="1" ht="15.75">
      <c r="A15" s="195" t="s">
        <v>333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 t="s">
        <v>334</v>
      </c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</row>
    <row r="16" spans="1:104" s="3" customFormat="1" ht="13.5" customHeight="1">
      <c r="A16" s="194" t="s">
        <v>15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 t="s">
        <v>16</v>
      </c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 t="s">
        <v>17</v>
      </c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</row>
    <row r="17" ht="3" customHeight="1"/>
  </sheetData>
  <mergeCells count="21">
    <mergeCell ref="A16:AK16"/>
    <mergeCell ref="AL16:BV16"/>
    <mergeCell ref="BW16:CZ16"/>
    <mergeCell ref="A10:BZ10"/>
    <mergeCell ref="CA10:CZ10"/>
    <mergeCell ref="B11:BY11"/>
    <mergeCell ref="CA11:CZ11"/>
    <mergeCell ref="B12:BY12"/>
    <mergeCell ref="CA12:CZ12"/>
    <mergeCell ref="B13:BY13"/>
    <mergeCell ref="CA13:CZ13"/>
    <mergeCell ref="A15:AK15"/>
    <mergeCell ref="AL15:BV15"/>
    <mergeCell ref="BW15:CZ15"/>
    <mergeCell ref="A9:BZ9"/>
    <mergeCell ref="CA9:CZ9"/>
    <mergeCell ref="A3:CZ3"/>
    <mergeCell ref="X4:BF4"/>
    <mergeCell ref="BG4:BZ4"/>
    <mergeCell ref="F7:CU7"/>
    <mergeCell ref="A6:CZ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Z19"/>
  <sheetViews>
    <sheetView workbookViewId="0">
      <selection activeCell="CZ1" sqref="CZ1"/>
    </sheetView>
  </sheetViews>
  <sheetFormatPr defaultColWidth="0.85546875" defaultRowHeight="15"/>
  <cols>
    <col min="1" max="16384" width="0.85546875" style="4"/>
  </cols>
  <sheetData>
    <row r="1" spans="1:104" s="43" customFormat="1" ht="15.75">
      <c r="CZ1" s="42"/>
    </row>
    <row r="2" spans="1:104" s="43" customFormat="1" ht="15.75"/>
    <row r="3" spans="1:104" s="43" customFormat="1" ht="32.25" customHeight="1">
      <c r="A3" s="209" t="s">
        <v>193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</row>
    <row r="4" spans="1:104" s="50" customFormat="1" ht="15.75">
      <c r="A4" s="328" t="s">
        <v>194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8"/>
      <c r="BF4" s="328"/>
      <c r="BG4" s="328"/>
      <c r="BH4" s="328"/>
      <c r="BI4" s="328"/>
      <c r="BJ4" s="328"/>
      <c r="BK4" s="328"/>
      <c r="BL4" s="328"/>
      <c r="BM4" s="328"/>
      <c r="BN4" s="328"/>
      <c r="BO4" s="328"/>
      <c r="BP4" s="328"/>
      <c r="BQ4" s="328"/>
      <c r="BR4" s="328"/>
      <c r="BS4" s="328"/>
      <c r="BT4" s="328"/>
      <c r="BU4" s="328"/>
      <c r="BV4" s="328"/>
      <c r="BW4" s="328"/>
      <c r="BX4" s="328"/>
      <c r="BY4" s="328"/>
      <c r="BZ4" s="328"/>
      <c r="CA4" s="328"/>
      <c r="CB4" s="328"/>
      <c r="CC4" s="324" t="str">
        <f>ф.1.1!CG4</f>
        <v>2017</v>
      </c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</row>
    <row r="5" spans="1:104" s="43" customFormat="1" ht="15.75"/>
    <row r="6" spans="1:104" s="43" customFormat="1" ht="15.75">
      <c r="A6" s="197" t="str">
        <f>ф.1.1!F6</f>
        <v>Муниципальное унитарное предприятие города Абакана "Абаканские электрические сети"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</row>
    <row r="7" spans="1:104" s="43" customFormat="1" ht="15.75">
      <c r="F7" s="194" t="s">
        <v>183</v>
      </c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</row>
    <row r="9" spans="1:104" ht="16.5" customHeight="1">
      <c r="A9" s="198" t="s">
        <v>46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 t="s">
        <v>81</v>
      </c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</row>
    <row r="10" spans="1:104">
      <c r="A10" s="198">
        <v>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>
        <v>2</v>
      </c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</row>
    <row r="11" spans="1:104" s="9" customFormat="1">
      <c r="A11" s="15"/>
      <c r="B11" s="329" t="s">
        <v>195</v>
      </c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44"/>
      <c r="CA11" s="331" t="s">
        <v>184</v>
      </c>
      <c r="CB11" s="331"/>
      <c r="CC11" s="331"/>
      <c r="CD11" s="331"/>
      <c r="CE11" s="331"/>
      <c r="CF11" s="331"/>
      <c r="CG11" s="331"/>
      <c r="CH11" s="331"/>
      <c r="CI11" s="331"/>
      <c r="CJ11" s="331"/>
      <c r="CK11" s="331"/>
      <c r="CL11" s="331"/>
      <c r="CM11" s="331"/>
      <c r="CN11" s="331"/>
      <c r="CO11" s="331"/>
      <c r="CP11" s="331"/>
      <c r="CQ11" s="331"/>
      <c r="CR11" s="331"/>
      <c r="CS11" s="331"/>
      <c r="CT11" s="331"/>
      <c r="CU11" s="331"/>
      <c r="CV11" s="331"/>
      <c r="CW11" s="331"/>
      <c r="CX11" s="331"/>
      <c r="CY11" s="331"/>
      <c r="CZ11" s="331"/>
    </row>
    <row r="12" spans="1:104" s="9" customFormat="1" ht="61.5" customHeight="1">
      <c r="A12" s="18"/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  <c r="BA12" s="330"/>
      <c r="BB12" s="330"/>
      <c r="BC12" s="330"/>
      <c r="BD12" s="330"/>
      <c r="BE12" s="330"/>
      <c r="BF12" s="330"/>
      <c r="BG12" s="330"/>
      <c r="BH12" s="330"/>
      <c r="BI12" s="330"/>
      <c r="BJ12" s="330"/>
      <c r="BK12" s="330"/>
      <c r="BL12" s="330"/>
      <c r="BM12" s="330"/>
      <c r="BN12" s="330"/>
      <c r="BO12" s="330"/>
      <c r="BP12" s="330"/>
      <c r="BQ12" s="330"/>
      <c r="BR12" s="330"/>
      <c r="BS12" s="330"/>
      <c r="BT12" s="330"/>
      <c r="BU12" s="330"/>
      <c r="BV12" s="330"/>
      <c r="BW12" s="330"/>
      <c r="BX12" s="330"/>
      <c r="BY12" s="330"/>
      <c r="BZ12" s="53"/>
      <c r="CA12" s="332">
        <v>0</v>
      </c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1"/>
    </row>
    <row r="13" spans="1:104" ht="45.75" customHeight="1">
      <c r="A13" s="15"/>
      <c r="B13" s="329" t="s">
        <v>196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44"/>
      <c r="CA13" s="333" t="s">
        <v>197</v>
      </c>
      <c r="CB13" s="331"/>
      <c r="CC13" s="331"/>
      <c r="CD13" s="331"/>
      <c r="CE13" s="331"/>
      <c r="CF13" s="331"/>
      <c r="CG13" s="331"/>
      <c r="CH13" s="331"/>
      <c r="CI13" s="331"/>
      <c r="CJ13" s="331"/>
      <c r="CK13" s="331"/>
      <c r="CL13" s="331"/>
      <c r="CM13" s="331"/>
      <c r="CN13" s="331"/>
      <c r="CO13" s="331"/>
      <c r="CP13" s="331"/>
      <c r="CQ13" s="331"/>
      <c r="CR13" s="331"/>
      <c r="CS13" s="331"/>
      <c r="CT13" s="331"/>
      <c r="CU13" s="331"/>
      <c r="CV13" s="331"/>
      <c r="CW13" s="331"/>
      <c r="CX13" s="331"/>
      <c r="CY13" s="331"/>
      <c r="CZ13" s="331"/>
    </row>
    <row r="14" spans="1:104">
      <c r="A14" s="18"/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30"/>
      <c r="AU14" s="330"/>
      <c r="AV14" s="330"/>
      <c r="AW14" s="330"/>
      <c r="AX14" s="330"/>
      <c r="AY14" s="330"/>
      <c r="AZ14" s="330"/>
      <c r="BA14" s="330"/>
      <c r="BB14" s="330"/>
      <c r="BC14" s="330"/>
      <c r="BD14" s="330"/>
      <c r="BE14" s="330"/>
      <c r="BF14" s="330"/>
      <c r="BG14" s="330"/>
      <c r="BH14" s="330"/>
      <c r="BI14" s="330"/>
      <c r="BJ14" s="330"/>
      <c r="BK14" s="330"/>
      <c r="BL14" s="330"/>
      <c r="BM14" s="330"/>
      <c r="BN14" s="330"/>
      <c r="BO14" s="330"/>
      <c r="BP14" s="330"/>
      <c r="BQ14" s="330"/>
      <c r="BR14" s="330"/>
      <c r="BS14" s="330"/>
      <c r="BT14" s="330"/>
      <c r="BU14" s="330"/>
      <c r="BV14" s="330"/>
      <c r="BW14" s="330"/>
      <c r="BX14" s="330"/>
      <c r="BY14" s="330"/>
      <c r="BZ14" s="53"/>
      <c r="CA14" s="332">
        <v>116.9</v>
      </c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1"/>
    </row>
    <row r="15" spans="1:104" ht="48" customHeight="1">
      <c r="A15" s="25"/>
      <c r="B15" s="326" t="s">
        <v>198</v>
      </c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BG15" s="326"/>
      <c r="BH15" s="326"/>
      <c r="BI15" s="326"/>
      <c r="BJ15" s="326"/>
      <c r="BK15" s="326"/>
      <c r="BL15" s="326"/>
      <c r="BM15" s="326"/>
      <c r="BN15" s="326"/>
      <c r="BO15" s="326"/>
      <c r="BP15" s="326"/>
      <c r="BQ15" s="326"/>
      <c r="BR15" s="326"/>
      <c r="BS15" s="326"/>
      <c r="BT15" s="326"/>
      <c r="BU15" s="326"/>
      <c r="BV15" s="326"/>
      <c r="BW15" s="326"/>
      <c r="BX15" s="326"/>
      <c r="BY15" s="326"/>
      <c r="BZ15" s="51"/>
      <c r="CA15" s="198">
        <v>1</v>
      </c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</row>
    <row r="17" spans="1:104" s="43" customFormat="1" ht="15.75">
      <c r="A17" s="195" t="s">
        <v>333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 t="s">
        <v>334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</row>
    <row r="18" spans="1:104" s="3" customFormat="1" ht="13.5" customHeight="1">
      <c r="A18" s="194" t="s">
        <v>15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 t="s">
        <v>16</v>
      </c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 t="s">
        <v>17</v>
      </c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</row>
    <row r="19" spans="1:104" ht="3" customHeight="1"/>
  </sheetData>
  <mergeCells count="23">
    <mergeCell ref="A18:AK18"/>
    <mergeCell ref="AL18:BV18"/>
    <mergeCell ref="BW18:CZ18"/>
    <mergeCell ref="A10:BZ10"/>
    <mergeCell ref="CA10:CZ10"/>
    <mergeCell ref="B11:BY12"/>
    <mergeCell ref="CA11:CZ11"/>
    <mergeCell ref="CA12:CZ12"/>
    <mergeCell ref="B13:BY14"/>
    <mergeCell ref="CA13:CZ13"/>
    <mergeCell ref="CA14:CZ14"/>
    <mergeCell ref="B15:BY15"/>
    <mergeCell ref="CA15:CZ15"/>
    <mergeCell ref="A17:AK17"/>
    <mergeCell ref="AL17:BV17"/>
    <mergeCell ref="BW17:CZ17"/>
    <mergeCell ref="A9:BZ9"/>
    <mergeCell ref="CA9:CZ9"/>
    <mergeCell ref="A3:CZ3"/>
    <mergeCell ref="A4:CB4"/>
    <mergeCell ref="CC4:CT4"/>
    <mergeCell ref="F7:CU7"/>
    <mergeCell ref="A6:CZ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G40"/>
  <sheetViews>
    <sheetView topLeftCell="A22" zoomScaleNormal="100" workbookViewId="0">
      <selection sqref="A1:XFD1"/>
    </sheetView>
  </sheetViews>
  <sheetFormatPr defaultColWidth="0.85546875" defaultRowHeight="15"/>
  <cols>
    <col min="1" max="113" width="0.85546875" style="4"/>
    <col min="114" max="114" width="12.5703125" style="4" customWidth="1"/>
    <col min="115" max="115" width="7.28515625" style="4" customWidth="1"/>
    <col min="116" max="116" width="9.85546875" style="4" customWidth="1"/>
    <col min="117" max="117" width="8.140625" style="4" customWidth="1"/>
    <col min="118" max="129" width="0.85546875" style="4"/>
    <col min="130" max="130" width="6.5703125" style="4" customWidth="1"/>
    <col min="131" max="131" width="7.42578125" style="4" customWidth="1"/>
    <col min="132" max="132" width="7.5703125" style="4" customWidth="1"/>
    <col min="133" max="133" width="15" style="4" customWidth="1"/>
    <col min="134" max="134" width="25.28515625" style="4" customWidth="1"/>
    <col min="135" max="135" width="11.5703125" style="4" customWidth="1"/>
    <col min="136" max="16384" width="0.85546875" style="4"/>
  </cols>
  <sheetData>
    <row r="1" spans="1:117" s="43" customFormat="1" ht="15.75">
      <c r="CZ1" s="42"/>
    </row>
    <row r="2" spans="1:117" s="43" customFormat="1" ht="6" customHeight="1">
      <c r="CZ2" s="42"/>
    </row>
    <row r="3" spans="1:117" s="6" customFormat="1" ht="12">
      <c r="CZ3" s="23" t="s">
        <v>35</v>
      </c>
    </row>
    <row r="4" spans="1:117" s="43" customFormat="1" ht="15.75"/>
    <row r="5" spans="1:117" s="43" customFormat="1" ht="31.5" customHeight="1">
      <c r="A5" s="209" t="s">
        <v>199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</row>
    <row r="6" spans="1:117" s="43" customFormat="1" ht="18" customHeight="1">
      <c r="A6" s="209" t="str">
        <f>ф.1.1!F6</f>
        <v>Муниципальное унитарное предприятие города Абакана "Абаканские электрические сети"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</row>
    <row r="7" spans="1:117" s="43" customFormat="1" ht="15.75">
      <c r="F7" s="194" t="s">
        <v>183</v>
      </c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</row>
    <row r="9" spans="1:117" s="9" customFormat="1" ht="31.5" customHeight="1">
      <c r="A9" s="224" t="s">
        <v>46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6"/>
      <c r="AT9" s="224" t="s">
        <v>200</v>
      </c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6"/>
      <c r="BX9" s="224" t="s">
        <v>81</v>
      </c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6"/>
    </row>
    <row r="10" spans="1:117" s="31" customFormat="1" ht="47.25" customHeight="1">
      <c r="A10" s="35"/>
      <c r="B10" s="334" t="s">
        <v>52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5"/>
      <c r="AT10" s="336" t="s">
        <v>0</v>
      </c>
      <c r="AU10" s="337"/>
      <c r="AV10" s="337"/>
      <c r="AW10" s="337"/>
      <c r="AX10" s="337"/>
      <c r="AY10" s="337"/>
      <c r="AZ10" s="337"/>
      <c r="BA10" s="337"/>
      <c r="BB10" s="337"/>
      <c r="BC10" s="337"/>
      <c r="BD10" s="337"/>
      <c r="BE10" s="337"/>
      <c r="BF10" s="337"/>
      <c r="BG10" s="337"/>
      <c r="BH10" s="337"/>
      <c r="BI10" s="337"/>
      <c r="BJ10" s="337"/>
      <c r="BK10" s="337"/>
      <c r="BL10" s="337"/>
      <c r="BM10" s="337"/>
      <c r="BN10" s="337"/>
      <c r="BO10" s="337"/>
      <c r="BP10" s="337"/>
      <c r="BQ10" s="337"/>
      <c r="BR10" s="337"/>
      <c r="BS10" s="337"/>
      <c r="BT10" s="337"/>
      <c r="BU10" s="337"/>
      <c r="BV10" s="337"/>
      <c r="BW10" s="338"/>
      <c r="BX10" s="279">
        <f>ф.1.2!BL11</f>
        <v>3.9921276416603523E-3</v>
      </c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1"/>
      <c r="DJ10"/>
    </row>
    <row r="11" spans="1:117" s="31" customFormat="1" ht="33.75" customHeight="1">
      <c r="A11" s="34"/>
      <c r="B11" s="334" t="s">
        <v>201</v>
      </c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5"/>
      <c r="AT11" s="336" t="s">
        <v>3</v>
      </c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8"/>
      <c r="BX11" s="279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1"/>
      <c r="DJ11"/>
      <c r="DK11"/>
      <c r="DL11"/>
      <c r="DM11"/>
    </row>
    <row r="12" spans="1:117" s="31" customFormat="1" ht="47.25" customHeight="1">
      <c r="A12" s="34"/>
      <c r="B12" s="334" t="s">
        <v>202</v>
      </c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  <c r="AS12" s="335"/>
      <c r="AT12" s="336" t="s">
        <v>1</v>
      </c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8"/>
      <c r="BX12" s="279">
        <f>ф.1.3!BE13</f>
        <v>1.6475299999999999</v>
      </c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1"/>
      <c r="DJ12"/>
      <c r="DK12"/>
      <c r="DL12"/>
      <c r="DM12"/>
    </row>
    <row r="13" spans="1:117" s="31" customFormat="1" ht="47.25" customHeight="1">
      <c r="A13" s="34"/>
      <c r="B13" s="334" t="s">
        <v>203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5"/>
      <c r="AT13" s="336" t="s">
        <v>2</v>
      </c>
      <c r="AU13" s="337"/>
      <c r="AV13" s="337"/>
      <c r="AW13" s="337"/>
      <c r="AX13" s="337"/>
      <c r="AY13" s="337"/>
      <c r="AZ13" s="337"/>
      <c r="BA13" s="337"/>
      <c r="BB13" s="337"/>
      <c r="BC13" s="337"/>
      <c r="BD13" s="337"/>
      <c r="BE13" s="337"/>
      <c r="BF13" s="337"/>
      <c r="BG13" s="337"/>
      <c r="BH13" s="337"/>
      <c r="BI13" s="337"/>
      <c r="BJ13" s="337"/>
      <c r="BK13" s="337"/>
      <c r="BL13" s="337"/>
      <c r="BM13" s="337"/>
      <c r="BN13" s="337"/>
      <c r="BO13" s="337"/>
      <c r="BP13" s="337"/>
      <c r="BQ13" s="337"/>
      <c r="BR13" s="337"/>
      <c r="BS13" s="337"/>
      <c r="BT13" s="337"/>
      <c r="BU13" s="337"/>
      <c r="BV13" s="337"/>
      <c r="BW13" s="338"/>
      <c r="BX13" s="279">
        <f>ф.1.3!BE15</f>
        <v>0.81986000000000003</v>
      </c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1"/>
      <c r="DJ13"/>
      <c r="DK13"/>
      <c r="DL13"/>
      <c r="DM13"/>
    </row>
    <row r="14" spans="1:117" s="31" customFormat="1" ht="47.25" customHeight="1">
      <c r="A14" s="34"/>
      <c r="B14" s="334" t="s">
        <v>49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5"/>
      <c r="AT14" s="336" t="s">
        <v>204</v>
      </c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8"/>
      <c r="BX14" s="279">
        <f>0.4*ф.3.1!CA13+0.4*ф.3.2!CA13+0.2*ф.3.3!CA15</f>
        <v>1</v>
      </c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1"/>
      <c r="DJ14"/>
      <c r="DK14"/>
      <c r="DL14"/>
      <c r="DM14"/>
    </row>
    <row r="15" spans="1:117" s="31" customFormat="1" ht="61.5" customHeight="1">
      <c r="A15" s="34"/>
      <c r="B15" s="334" t="s">
        <v>205</v>
      </c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5"/>
      <c r="AT15" s="336" t="s">
        <v>11</v>
      </c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8"/>
      <c r="BX15" s="279">
        <f>ф.2.4!AX46</f>
        <v>0.87000000000000011</v>
      </c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1"/>
      <c r="DJ15"/>
      <c r="DK15"/>
      <c r="DL15"/>
      <c r="DM15"/>
    </row>
    <row r="16" spans="1:117" s="31" customFormat="1" ht="31.7" customHeight="1">
      <c r="A16" s="34"/>
      <c r="B16" s="339" t="s">
        <v>206</v>
      </c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40"/>
      <c r="AT16" s="341" t="s">
        <v>207</v>
      </c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BS16" s="322"/>
      <c r="BT16" s="322"/>
      <c r="BU16" s="322"/>
      <c r="BV16" s="322"/>
      <c r="BW16" s="323"/>
      <c r="BX16" s="279">
        <f>BX10*(1-0.015)</f>
        <v>3.9322457270354466E-3</v>
      </c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1"/>
      <c r="DJ16"/>
      <c r="DK16"/>
      <c r="DL16"/>
      <c r="DM16"/>
    </row>
    <row r="17" spans="1:137" s="31" customFormat="1" ht="31.7" customHeight="1">
      <c r="A17" s="34"/>
      <c r="B17" s="339" t="s">
        <v>208</v>
      </c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40"/>
      <c r="AT17" s="341" t="s">
        <v>207</v>
      </c>
      <c r="AU17" s="322"/>
      <c r="AV17" s="322"/>
      <c r="AW17" s="322"/>
      <c r="AX17" s="322"/>
      <c r="AY17" s="322"/>
      <c r="AZ17" s="322"/>
      <c r="BA17" s="322"/>
      <c r="BB17" s="322"/>
      <c r="BC17" s="322"/>
      <c r="BD17" s="322"/>
      <c r="BE17" s="322"/>
      <c r="BF17" s="322"/>
      <c r="BG17" s="322"/>
      <c r="BH17" s="322"/>
      <c r="BI17" s="322"/>
      <c r="BJ17" s="322"/>
      <c r="BK17" s="322"/>
      <c r="BL17" s="322"/>
      <c r="BM17" s="322"/>
      <c r="BN17" s="322"/>
      <c r="BO17" s="322"/>
      <c r="BP17" s="322"/>
      <c r="BQ17" s="322"/>
      <c r="BR17" s="322"/>
      <c r="BS17" s="322"/>
      <c r="BT17" s="322"/>
      <c r="BU17" s="322"/>
      <c r="BV17" s="322"/>
      <c r="BW17" s="323"/>
      <c r="BX17" s="279">
        <v>1</v>
      </c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1"/>
      <c r="DJ17"/>
      <c r="DK17"/>
      <c r="DL17"/>
      <c r="DM17"/>
    </row>
    <row r="18" spans="1:137" s="31" customFormat="1" ht="31.7" customHeight="1">
      <c r="A18" s="34"/>
      <c r="B18" s="339" t="s">
        <v>209</v>
      </c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40"/>
      <c r="AT18" s="341" t="s">
        <v>207</v>
      </c>
      <c r="AU18" s="322"/>
      <c r="AV18" s="322"/>
      <c r="AW18" s="322"/>
      <c r="AX18" s="322"/>
      <c r="AY18" s="322"/>
      <c r="AZ18" s="322"/>
      <c r="BA18" s="322"/>
      <c r="BB18" s="322"/>
      <c r="BC18" s="322"/>
      <c r="BD18" s="322"/>
      <c r="BE18" s="322"/>
      <c r="BF18" s="322"/>
      <c r="BG18" s="322"/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2"/>
      <c r="BT18" s="322"/>
      <c r="BU18" s="322"/>
      <c r="BV18" s="322"/>
      <c r="BW18" s="323"/>
      <c r="BX18" s="279">
        <f>BX15*(1-0.015)</f>
        <v>0.8569500000000001</v>
      </c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1"/>
      <c r="DJ18"/>
      <c r="DK18"/>
      <c r="DL18"/>
      <c r="DM18"/>
    </row>
    <row r="19" spans="1:137" s="31" customFormat="1" ht="31.7" customHeight="1">
      <c r="A19" s="34"/>
      <c r="B19" s="339" t="s">
        <v>210</v>
      </c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40"/>
      <c r="AT19" s="341" t="s">
        <v>207</v>
      </c>
      <c r="AU19" s="322"/>
      <c r="AV19" s="322"/>
      <c r="AW19" s="322"/>
      <c r="AX19" s="322"/>
      <c r="AY19" s="322"/>
      <c r="AZ19" s="322"/>
      <c r="BA19" s="322"/>
      <c r="BB19" s="322"/>
      <c r="BC19" s="322"/>
      <c r="BD19" s="322"/>
      <c r="BE19" s="322"/>
      <c r="BF19" s="322"/>
      <c r="BG19" s="322"/>
      <c r="BH19" s="322"/>
      <c r="BI19" s="322"/>
      <c r="BJ19" s="322"/>
      <c r="BK19" s="322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2"/>
      <c r="BW19" s="323"/>
      <c r="BX19" s="279">
        <f>BX11*(1-0.015)</f>
        <v>0</v>
      </c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1"/>
      <c r="DZ19"/>
      <c r="EA19"/>
      <c r="EB19"/>
      <c r="EC19"/>
      <c r="EE19"/>
      <c r="EF19"/>
      <c r="EG19"/>
    </row>
    <row r="20" spans="1:137" s="31" customFormat="1" ht="36.75" customHeight="1">
      <c r="A20" s="34"/>
      <c r="B20" s="334" t="s">
        <v>211</v>
      </c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54"/>
      <c r="AT20" s="342" t="s">
        <v>212</v>
      </c>
      <c r="AU20" s="343"/>
      <c r="AV20" s="343"/>
      <c r="AW20" s="343"/>
      <c r="AX20" s="343"/>
      <c r="AY20" s="343"/>
      <c r="AZ20" s="343"/>
      <c r="BA20" s="343"/>
      <c r="BB20" s="343"/>
      <c r="BC20" s="343"/>
      <c r="BD20" s="343"/>
      <c r="BE20" s="343"/>
      <c r="BF20" s="343"/>
      <c r="BG20" s="343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4"/>
      <c r="BX20" s="279">
        <f>ф.1.3!BE13*(1-0.015)</f>
        <v>1.6228170499999999</v>
      </c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1"/>
      <c r="DZ20"/>
      <c r="EA20"/>
      <c r="EB20"/>
      <c r="EC20"/>
      <c r="ED20"/>
      <c r="EE20"/>
      <c r="EF20"/>
      <c r="EG20"/>
    </row>
    <row r="21" spans="1:137" s="31" customFormat="1" ht="36.75" customHeight="1">
      <c r="A21" s="34"/>
      <c r="B21" s="334" t="s">
        <v>213</v>
      </c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334"/>
      <c r="AQ21" s="334"/>
      <c r="AR21" s="334"/>
      <c r="AT21" s="342" t="s">
        <v>212</v>
      </c>
      <c r="AU21" s="343"/>
      <c r="AV21" s="343"/>
      <c r="AW21" s="343"/>
      <c r="AX21" s="343"/>
      <c r="AY21" s="343"/>
      <c r="AZ21" s="343"/>
      <c r="BA21" s="343"/>
      <c r="BB21" s="343"/>
      <c r="BC21" s="343"/>
      <c r="BD21" s="343"/>
      <c r="BE21" s="343"/>
      <c r="BF21" s="343"/>
      <c r="BG21" s="343"/>
      <c r="BH21" s="343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4"/>
      <c r="BX21" s="279">
        <f>ф.1.3!BE15*(1-0.015)</f>
        <v>0.80756210000000006</v>
      </c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1"/>
    </row>
    <row r="22" spans="1:137" s="31" customFormat="1" ht="33.75" customHeight="1">
      <c r="A22" s="34"/>
      <c r="B22" s="345" t="s">
        <v>214</v>
      </c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55"/>
      <c r="AT22" s="342" t="s">
        <v>215</v>
      </c>
      <c r="AU22" s="346"/>
      <c r="AV22" s="346"/>
      <c r="AW22" s="346"/>
      <c r="AX22" s="346"/>
      <c r="AY22" s="346"/>
      <c r="AZ22" s="346"/>
      <c r="BA22" s="346"/>
      <c r="BB22" s="346"/>
      <c r="BC22" s="346"/>
      <c r="BD22" s="346"/>
      <c r="BE22" s="346"/>
      <c r="BF22" s="346"/>
      <c r="BG22" s="346"/>
      <c r="BH22" s="346"/>
      <c r="BI22" s="346"/>
      <c r="BJ22" s="346"/>
      <c r="BK22" s="346"/>
      <c r="BL22" s="346"/>
      <c r="BM22" s="346"/>
      <c r="BN22" s="346"/>
      <c r="BO22" s="346"/>
      <c r="BP22" s="346"/>
      <c r="BQ22" s="346"/>
      <c r="BR22" s="346"/>
      <c r="BS22" s="346"/>
      <c r="BT22" s="346"/>
      <c r="BU22" s="346"/>
      <c r="BV22" s="346"/>
      <c r="BW22" s="347"/>
      <c r="BX22" s="279">
        <v>0</v>
      </c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1"/>
    </row>
    <row r="23" spans="1:137" s="31" customFormat="1" ht="33.75" customHeight="1">
      <c r="A23" s="34"/>
      <c r="B23" s="345" t="s">
        <v>216</v>
      </c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55"/>
      <c r="AT23" s="342" t="s">
        <v>215</v>
      </c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6"/>
      <c r="BL23" s="346"/>
      <c r="BM23" s="346"/>
      <c r="BN23" s="346"/>
      <c r="BO23" s="346"/>
      <c r="BP23" s="346"/>
      <c r="BQ23" s="346"/>
      <c r="BR23" s="346"/>
      <c r="BS23" s="346"/>
      <c r="BT23" s="346"/>
      <c r="BU23" s="346"/>
      <c r="BV23" s="346"/>
      <c r="BW23" s="347"/>
      <c r="BX23" s="279"/>
      <c r="BY23" s="280"/>
      <c r="BZ23" s="280"/>
      <c r="CA23" s="280"/>
      <c r="CB23" s="280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0"/>
      <c r="CY23" s="280"/>
      <c r="CZ23" s="281"/>
    </row>
    <row r="24" spans="1:137" s="31" customFormat="1" ht="33.75" customHeight="1">
      <c r="A24" s="34"/>
      <c r="B24" s="345" t="s">
        <v>217</v>
      </c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55"/>
      <c r="AT24" s="342" t="s">
        <v>215</v>
      </c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  <c r="BS24" s="346"/>
      <c r="BT24" s="346"/>
      <c r="BU24" s="346"/>
      <c r="BV24" s="346"/>
      <c r="BW24" s="347"/>
      <c r="BX24" s="279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1"/>
    </row>
    <row r="25" spans="1:137" s="31" customFormat="1" ht="76.5" customHeight="1">
      <c r="A25" s="34"/>
      <c r="B25" s="345" t="s">
        <v>218</v>
      </c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55"/>
      <c r="AT25" s="341" t="s">
        <v>215</v>
      </c>
      <c r="AU25" s="337"/>
      <c r="AV25" s="337"/>
      <c r="AW25" s="337"/>
      <c r="AX25" s="337"/>
      <c r="AY25" s="337"/>
      <c r="AZ25" s="337"/>
      <c r="BA25" s="337"/>
      <c r="BB25" s="337"/>
      <c r="BC25" s="337"/>
      <c r="BD25" s="337"/>
      <c r="BE25" s="337"/>
      <c r="BF25" s="337"/>
      <c r="BG25" s="337"/>
      <c r="BH25" s="337"/>
      <c r="BI25" s="337"/>
      <c r="BJ25" s="337"/>
      <c r="BK25" s="337"/>
      <c r="BL25" s="337"/>
      <c r="BM25" s="337"/>
      <c r="BN25" s="337"/>
      <c r="BO25" s="337"/>
      <c r="BP25" s="337"/>
      <c r="BQ25" s="337"/>
      <c r="BR25" s="337"/>
      <c r="BS25" s="337"/>
      <c r="BT25" s="337"/>
      <c r="BU25" s="337"/>
      <c r="BV25" s="337"/>
      <c r="BW25" s="338"/>
      <c r="BX25" s="279"/>
      <c r="BY25" s="280"/>
      <c r="BZ25" s="280"/>
      <c r="CA25" s="280"/>
      <c r="CB25" s="280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0"/>
      <c r="CY25" s="280"/>
      <c r="CZ25" s="281"/>
    </row>
    <row r="26" spans="1:137" s="31" customFormat="1" ht="47.25" customHeight="1">
      <c r="A26" s="34"/>
      <c r="B26" s="345" t="s">
        <v>219</v>
      </c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55"/>
      <c r="AT26" s="341" t="s">
        <v>215</v>
      </c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7"/>
      <c r="BI26" s="337"/>
      <c r="BJ26" s="337"/>
      <c r="BK26" s="337"/>
      <c r="BL26" s="337"/>
      <c r="BM26" s="337"/>
      <c r="BN26" s="337"/>
      <c r="BO26" s="337"/>
      <c r="BP26" s="337"/>
      <c r="BQ26" s="337"/>
      <c r="BR26" s="337"/>
      <c r="BS26" s="337"/>
      <c r="BT26" s="337"/>
      <c r="BU26" s="337"/>
      <c r="BV26" s="337"/>
      <c r="BW26" s="338"/>
      <c r="BX26" s="279">
        <v>0</v>
      </c>
      <c r="BY26" s="280"/>
      <c r="BZ26" s="280"/>
      <c r="CA26" s="280"/>
      <c r="CB26" s="280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0"/>
      <c r="CY26" s="280"/>
      <c r="CZ26" s="281"/>
    </row>
    <row r="27" spans="1:137" s="31" customFormat="1" ht="47.25" customHeight="1">
      <c r="A27" s="34"/>
      <c r="B27" s="345" t="s">
        <v>220</v>
      </c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55"/>
      <c r="AT27" s="341" t="s">
        <v>215</v>
      </c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7"/>
      <c r="BJ27" s="337"/>
      <c r="BK27" s="337"/>
      <c r="BL27" s="337"/>
      <c r="BM27" s="337"/>
      <c r="BN27" s="337"/>
      <c r="BO27" s="337"/>
      <c r="BP27" s="337"/>
      <c r="BQ27" s="337"/>
      <c r="BR27" s="337"/>
      <c r="BS27" s="337"/>
      <c r="BT27" s="337"/>
      <c r="BU27" s="337"/>
      <c r="BV27" s="337"/>
      <c r="BW27" s="338"/>
      <c r="BX27" s="279">
        <v>0</v>
      </c>
      <c r="BY27" s="280"/>
      <c r="BZ27" s="280"/>
      <c r="CA27" s="280"/>
      <c r="CB27" s="280"/>
      <c r="CC27" s="280"/>
      <c r="CD27" s="280"/>
      <c r="CE27" s="280"/>
      <c r="CF27" s="280"/>
      <c r="CG27" s="280"/>
      <c r="CH27" s="280"/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280"/>
      <c r="CX27" s="280"/>
      <c r="CY27" s="280"/>
      <c r="CZ27" s="281"/>
    </row>
    <row r="28" spans="1:137" s="31" customFormat="1" ht="47.25" customHeight="1">
      <c r="A28" s="34"/>
      <c r="B28" s="345" t="s">
        <v>221</v>
      </c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55"/>
      <c r="AT28" s="341" t="s">
        <v>215</v>
      </c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8"/>
      <c r="BX28" s="279"/>
      <c r="BY28" s="280"/>
      <c r="BZ28" s="280"/>
      <c r="CA28" s="280"/>
      <c r="CB28" s="280"/>
      <c r="CC28" s="280"/>
      <c r="CD28" s="280"/>
      <c r="CE28" s="280"/>
      <c r="CF28" s="280"/>
      <c r="CG28" s="280"/>
      <c r="CH28" s="280"/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280"/>
      <c r="CX28" s="280"/>
      <c r="CY28" s="280"/>
      <c r="CZ28" s="281"/>
    </row>
    <row r="30" spans="1:137" s="112" customFormat="1" ht="15.75">
      <c r="A30" s="243" t="str">
        <f>Титульный!A32</f>
        <v>Директор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139" t="str">
        <f>Титульный!C32</f>
        <v>Кочетков Александр Александрович</v>
      </c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243"/>
      <c r="CF30" s="243"/>
      <c r="CG30" s="243"/>
      <c r="CH30" s="243"/>
      <c r="CI30" s="243"/>
      <c r="CJ30" s="243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</row>
    <row r="31" spans="1:137" s="3" customFormat="1" ht="13.5" customHeight="1">
      <c r="A31" s="262" t="s">
        <v>15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 t="s">
        <v>16</v>
      </c>
      <c r="AM31" s="262"/>
      <c r="AN31" s="262"/>
      <c r="AO31" s="262"/>
      <c r="AP31" s="262"/>
      <c r="AQ31" s="262"/>
      <c r="AR31" s="262"/>
      <c r="AS31" s="262"/>
      <c r="AT31" s="262"/>
      <c r="AU31" s="262"/>
      <c r="AV31" s="262"/>
      <c r="AW31" s="262"/>
      <c r="AX31" s="262"/>
      <c r="AY31" s="262"/>
      <c r="AZ31" s="262"/>
      <c r="BA31" s="262"/>
      <c r="BB31" s="262"/>
      <c r="BC31" s="262"/>
      <c r="BD31" s="262"/>
      <c r="BE31" s="262"/>
      <c r="BF31" s="262"/>
      <c r="BG31" s="262"/>
      <c r="BH31" s="262"/>
      <c r="BI31" s="262"/>
      <c r="BJ31" s="262"/>
      <c r="BK31" s="262"/>
      <c r="BL31" s="262"/>
      <c r="BM31" s="262"/>
      <c r="BN31" s="262"/>
      <c r="BO31" s="262"/>
      <c r="BP31" s="262"/>
      <c r="BQ31" s="262"/>
      <c r="BR31" s="262"/>
      <c r="BS31" s="262"/>
      <c r="BT31" s="262"/>
      <c r="BU31" s="262"/>
      <c r="BV31" s="262"/>
      <c r="BW31" s="262"/>
      <c r="BX31" s="262"/>
      <c r="CL31" s="262" t="s">
        <v>17</v>
      </c>
      <c r="CM31" s="262"/>
      <c r="CN31" s="262"/>
      <c r="CO31" s="262"/>
      <c r="CP31" s="262"/>
      <c r="CQ31" s="262"/>
      <c r="CR31" s="262"/>
      <c r="CS31" s="262"/>
      <c r="CT31" s="262"/>
      <c r="CU31" s="262"/>
      <c r="CV31" s="262"/>
      <c r="CW31" s="262"/>
    </row>
    <row r="32" spans="1:137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</row>
    <row r="33" spans="1:104" s="112" customFormat="1" ht="15.75">
      <c r="A33" s="243" t="str">
        <f>Титульный!A34</f>
        <v>Начальник уч.№5 "ОДС"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196" t="str">
        <f>Титульный!C34</f>
        <v>Пидюров Сергей Геннадьевич</v>
      </c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3"/>
      <c r="BJ33" s="243"/>
      <c r="BK33" s="243"/>
      <c r="BL33" s="243"/>
      <c r="BM33" s="243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3"/>
      <c r="BY33" s="243"/>
      <c r="BZ33" s="243"/>
      <c r="CA33" s="243"/>
      <c r="CB33" s="243"/>
      <c r="CC33" s="243"/>
      <c r="CD33" s="243"/>
      <c r="CE33" s="243"/>
      <c r="CF33" s="243"/>
      <c r="CG33" s="243"/>
      <c r="CH33" s="243"/>
      <c r="CI33" s="243"/>
      <c r="CJ33" s="243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</row>
    <row r="34" spans="1:104" s="3" customFormat="1" ht="13.5" customHeight="1">
      <c r="A34" s="262" t="s">
        <v>15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 t="s">
        <v>16</v>
      </c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2"/>
      <c r="BB34" s="262"/>
      <c r="BC34" s="262"/>
      <c r="BD34" s="262"/>
      <c r="BE34" s="262"/>
      <c r="BF34" s="262"/>
      <c r="BG34" s="262"/>
      <c r="BH34" s="262"/>
      <c r="BI34" s="262"/>
      <c r="BJ34" s="262"/>
      <c r="BK34" s="262"/>
      <c r="BL34" s="262"/>
      <c r="BM34" s="262"/>
      <c r="BN34" s="262"/>
      <c r="BO34" s="262"/>
      <c r="BP34" s="262"/>
      <c r="BQ34" s="262"/>
      <c r="BR34" s="262"/>
      <c r="BS34" s="262"/>
      <c r="BT34" s="262"/>
      <c r="BU34" s="262"/>
      <c r="BV34" s="262"/>
      <c r="BW34" s="262"/>
      <c r="BX34" s="262"/>
      <c r="CL34" s="262" t="s">
        <v>17</v>
      </c>
      <c r="CM34" s="262"/>
      <c r="CN34" s="262"/>
      <c r="CO34" s="262"/>
      <c r="CP34" s="262"/>
      <c r="CQ34" s="262"/>
      <c r="CR34" s="262"/>
      <c r="CS34" s="262"/>
      <c r="CT34" s="262"/>
      <c r="CU34" s="262"/>
      <c r="CV34" s="262"/>
      <c r="CW34" s="262"/>
    </row>
    <row r="35" spans="1:104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</row>
    <row r="36" spans="1:104" s="112" customFormat="1" ht="15.75">
      <c r="A36" s="243" t="s">
        <v>329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 t="s">
        <v>330</v>
      </c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3"/>
      <c r="BE36" s="243"/>
      <c r="BF36" s="243"/>
      <c r="BG36" s="243"/>
      <c r="BH36" s="243"/>
      <c r="BI36" s="243"/>
      <c r="BJ36" s="243"/>
      <c r="BK36" s="243"/>
      <c r="BL36" s="243"/>
      <c r="BM36" s="243"/>
      <c r="BN36" s="243"/>
      <c r="BO36" s="243"/>
      <c r="BP36" s="243"/>
      <c r="BQ36" s="243"/>
      <c r="BR36" s="243"/>
      <c r="BS36" s="243"/>
      <c r="BT36" s="243"/>
      <c r="BU36" s="243"/>
      <c r="BV36" s="243"/>
      <c r="BW36" s="243"/>
      <c r="BX36" s="243"/>
      <c r="BY36" s="243"/>
      <c r="BZ36" s="243"/>
      <c r="CA36" s="243"/>
      <c r="CB36" s="243"/>
      <c r="CC36" s="243"/>
      <c r="CD36" s="243"/>
      <c r="CE36" s="243"/>
      <c r="CF36" s="243"/>
      <c r="CG36" s="243"/>
      <c r="CH36" s="243"/>
      <c r="CI36" s="243"/>
      <c r="CJ36" s="243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</row>
    <row r="37" spans="1:104" s="3" customFormat="1" ht="13.5" customHeight="1">
      <c r="A37" s="262" t="s">
        <v>15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 t="s">
        <v>16</v>
      </c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2"/>
      <c r="BL37" s="262"/>
      <c r="BM37" s="262"/>
      <c r="BN37" s="262"/>
      <c r="BO37" s="262"/>
      <c r="BP37" s="262"/>
      <c r="BQ37" s="262"/>
      <c r="BR37" s="262"/>
      <c r="BS37" s="262"/>
      <c r="BT37" s="262"/>
      <c r="BU37" s="262"/>
      <c r="BV37" s="262"/>
      <c r="BW37" s="262"/>
      <c r="BX37" s="262"/>
      <c r="CL37" s="262" t="s">
        <v>17</v>
      </c>
      <c r="CM37" s="262"/>
      <c r="CN37" s="262"/>
      <c r="CO37" s="262"/>
      <c r="CP37" s="262"/>
      <c r="CQ37" s="262"/>
      <c r="CR37" s="262"/>
      <c r="CS37" s="262"/>
      <c r="CT37" s="262"/>
      <c r="CU37" s="262"/>
      <c r="CV37" s="262"/>
      <c r="CW37" s="262"/>
    </row>
    <row r="38" spans="1:104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</row>
    <row r="39" spans="1:104" s="112" customFormat="1" ht="15.75">
      <c r="A39" s="196" t="str">
        <f>Титульный!C37</f>
        <v>Зам. Начальника ПТО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196" t="str">
        <f>Титульный!C36</f>
        <v>Арапаева Ольга Сергеевна</v>
      </c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138"/>
      <c r="CL39" s="138"/>
      <c r="CM39" s="138"/>
      <c r="CN39" s="138"/>
      <c r="CO39" s="138"/>
      <c r="CP39" s="138"/>
      <c r="CQ39" s="138"/>
      <c r="CR39" s="138"/>
      <c r="CS39" s="138"/>
      <c r="CT39" s="138"/>
      <c r="CU39" s="138"/>
      <c r="CV39" s="138"/>
      <c r="CW39" s="138"/>
      <c r="CX39" s="138"/>
      <c r="CY39" s="138"/>
      <c r="CZ39" s="138"/>
    </row>
    <row r="40" spans="1:104" s="3" customFormat="1" ht="13.5" customHeight="1">
      <c r="A40" s="262" t="s">
        <v>15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 t="s">
        <v>16</v>
      </c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262"/>
      <c r="BX40" s="262"/>
      <c r="CL40" s="262" t="s">
        <v>17</v>
      </c>
      <c r="CM40" s="262"/>
      <c r="CN40" s="262"/>
      <c r="CO40" s="262"/>
      <c r="CP40" s="262"/>
      <c r="CQ40" s="262"/>
      <c r="CR40" s="262"/>
      <c r="CS40" s="262"/>
      <c r="CT40" s="262"/>
      <c r="CU40" s="262"/>
      <c r="CV40" s="262"/>
      <c r="CW40" s="262"/>
    </row>
  </sheetData>
  <mergeCells count="89">
    <mergeCell ref="B27:AR27"/>
    <mergeCell ref="AT27:BW27"/>
    <mergeCell ref="BX27:CZ27"/>
    <mergeCell ref="A31:AK31"/>
    <mergeCell ref="B28:AR28"/>
    <mergeCell ref="AT28:BW28"/>
    <mergeCell ref="BX28:CZ28"/>
    <mergeCell ref="A30:AK30"/>
    <mergeCell ref="CE30:CJ30"/>
    <mergeCell ref="AL31:BX31"/>
    <mergeCell ref="CL31:CW31"/>
    <mergeCell ref="B25:AR25"/>
    <mergeCell ref="AT25:BW25"/>
    <mergeCell ref="BX25:CZ25"/>
    <mergeCell ref="B26:AR26"/>
    <mergeCell ref="AT26:BW26"/>
    <mergeCell ref="BX26:CZ26"/>
    <mergeCell ref="B23:AR23"/>
    <mergeCell ref="AT23:BW23"/>
    <mergeCell ref="BX23:CZ23"/>
    <mergeCell ref="B24:AR24"/>
    <mergeCell ref="AT24:BW24"/>
    <mergeCell ref="BX24:CZ24"/>
    <mergeCell ref="B21:AR21"/>
    <mergeCell ref="AT21:BW21"/>
    <mergeCell ref="BX21:CZ21"/>
    <mergeCell ref="B22:AR22"/>
    <mergeCell ref="AT22:BW22"/>
    <mergeCell ref="BX22:CZ22"/>
    <mergeCell ref="B19:AS19"/>
    <mergeCell ref="AT19:BW19"/>
    <mergeCell ref="BX19:CZ19"/>
    <mergeCell ref="B20:AR20"/>
    <mergeCell ref="AT20:BW20"/>
    <mergeCell ref="BX20:CZ20"/>
    <mergeCell ref="B17:AS17"/>
    <mergeCell ref="AT17:BW17"/>
    <mergeCell ref="BX17:CZ17"/>
    <mergeCell ref="B18:AS18"/>
    <mergeCell ref="AT18:BW18"/>
    <mergeCell ref="BX18:CZ18"/>
    <mergeCell ref="B15:AS15"/>
    <mergeCell ref="AT15:BW15"/>
    <mergeCell ref="BX15:CZ15"/>
    <mergeCell ref="B16:AS16"/>
    <mergeCell ref="AT16:BW16"/>
    <mergeCell ref="BX16:CZ16"/>
    <mergeCell ref="B13:AS13"/>
    <mergeCell ref="AT13:BW13"/>
    <mergeCell ref="BX13:CZ13"/>
    <mergeCell ref="B14:AS14"/>
    <mergeCell ref="AT14:BW14"/>
    <mergeCell ref="BX14:CZ14"/>
    <mergeCell ref="CL34:CW34"/>
    <mergeCell ref="A5:CZ5"/>
    <mergeCell ref="F7:CU7"/>
    <mergeCell ref="A9:AS9"/>
    <mergeCell ref="AT9:BW9"/>
    <mergeCell ref="BX9:CZ9"/>
    <mergeCell ref="A6:CZ6"/>
    <mergeCell ref="B10:AS10"/>
    <mergeCell ref="AT10:BW10"/>
    <mergeCell ref="BX10:CZ10"/>
    <mergeCell ref="B11:AS11"/>
    <mergeCell ref="AT11:BW11"/>
    <mergeCell ref="BX11:CZ11"/>
    <mergeCell ref="B12:AS12"/>
    <mergeCell ref="AT12:BW12"/>
    <mergeCell ref="BX12:CZ12"/>
    <mergeCell ref="A33:AK33"/>
    <mergeCell ref="AL33:BX33"/>
    <mergeCell ref="BY33:CD33"/>
    <mergeCell ref="CE33:CJ33"/>
    <mergeCell ref="A34:AK34"/>
    <mergeCell ref="AL34:BX34"/>
    <mergeCell ref="CL40:CW40"/>
    <mergeCell ref="A36:AK36"/>
    <mergeCell ref="AL36:BX36"/>
    <mergeCell ref="BY36:CD36"/>
    <mergeCell ref="CE36:CJ36"/>
    <mergeCell ref="A37:AK37"/>
    <mergeCell ref="AL37:BX37"/>
    <mergeCell ref="CL37:CW37"/>
    <mergeCell ref="A39:AK39"/>
    <mergeCell ref="AL39:BX39"/>
    <mergeCell ref="BY39:CD39"/>
    <mergeCell ref="CE39:CJ39"/>
    <mergeCell ref="A40:AK40"/>
    <mergeCell ref="AL40:BX4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Z36"/>
  <sheetViews>
    <sheetView topLeftCell="A13" workbookViewId="0">
      <selection activeCell="V40" sqref="V40"/>
    </sheetView>
  </sheetViews>
  <sheetFormatPr defaultColWidth="0.85546875" defaultRowHeight="15"/>
  <cols>
    <col min="1" max="37" width="0.85546875" style="4"/>
    <col min="38" max="38" width="2.140625" style="4" bestFit="1" customWidth="1"/>
    <col min="39" max="102" width="0.85546875" style="4"/>
    <col min="103" max="103" width="3.85546875" style="4" customWidth="1"/>
    <col min="104" max="104" width="1" style="4" customWidth="1"/>
    <col min="105" max="16384" width="0.85546875" style="4"/>
  </cols>
  <sheetData>
    <row r="1" spans="1:104" s="43" customFormat="1" ht="15.75">
      <c r="CZ1" s="42"/>
    </row>
    <row r="2" spans="1:104" s="43" customFormat="1" ht="6" customHeight="1">
      <c r="CZ2" s="42"/>
    </row>
    <row r="3" spans="1:104" s="6" customFormat="1" ht="12">
      <c r="CZ3" s="23" t="s">
        <v>35</v>
      </c>
    </row>
    <row r="4" spans="1:104" s="43" customFormat="1" ht="15.75"/>
    <row r="5" spans="1:104" s="43" customFormat="1" ht="30" customHeight="1">
      <c r="A5" s="209" t="s">
        <v>222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</row>
    <row r="6" spans="1:104" s="43" customFormat="1" ht="18" customHeight="1">
      <c r="A6" s="209" t="str">
        <f>ф.1.1!F6</f>
        <v>Муниципальное унитарное предприятие города Абакана "Абаканские электрические сети"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</row>
    <row r="7" spans="1:104" s="43" customFormat="1" ht="15.75">
      <c r="F7" s="194" t="s">
        <v>183</v>
      </c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</row>
    <row r="8" spans="1:104" s="43" customFormat="1" ht="15.75"/>
    <row r="9" spans="1:104" s="31" customFormat="1" ht="46.5" customHeight="1">
      <c r="A9" s="224" t="s">
        <v>46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6"/>
      <c r="AO9" s="224" t="s">
        <v>223</v>
      </c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6"/>
      <c r="BK9" s="224" t="s">
        <v>81</v>
      </c>
      <c r="BL9" s="225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6"/>
    </row>
    <row r="10" spans="1:104" s="9" customFormat="1" ht="63" customHeight="1">
      <c r="A10" s="19"/>
      <c r="B10" s="235" t="s">
        <v>224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6"/>
      <c r="AO10" s="227" t="s">
        <v>225</v>
      </c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9"/>
      <c r="BK10" s="45"/>
      <c r="BL10" s="329" t="s">
        <v>226</v>
      </c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56"/>
    </row>
    <row r="11" spans="1:104" s="9" customFormat="1">
      <c r="A11" s="57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8"/>
      <c r="AO11" s="230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2"/>
      <c r="BK11" s="58"/>
      <c r="BL11" s="220">
        <v>0</v>
      </c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59"/>
    </row>
    <row r="12" spans="1:104" s="9" customFormat="1" ht="31.5" customHeight="1">
      <c r="A12" s="19"/>
      <c r="B12" s="235" t="s">
        <v>227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6"/>
      <c r="AO12" s="227" t="s">
        <v>228</v>
      </c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9"/>
      <c r="BK12" s="45"/>
      <c r="BL12" s="348" t="s">
        <v>229</v>
      </c>
      <c r="BM12" s="348"/>
      <c r="BN12" s="348"/>
      <c r="BO12" s="348"/>
      <c r="BP12" s="348"/>
      <c r="BQ12" s="348"/>
      <c r="BR12" s="348"/>
      <c r="BS12" s="348"/>
      <c r="BT12" s="348"/>
      <c r="BU12" s="348"/>
      <c r="BV12" s="348"/>
      <c r="BW12" s="348"/>
      <c r="BX12" s="348"/>
      <c r="BY12" s="348"/>
      <c r="BZ12" s="348"/>
      <c r="CA12" s="348"/>
      <c r="CB12" s="348"/>
      <c r="CC12" s="348"/>
      <c r="CD12" s="348"/>
      <c r="CE12" s="348"/>
      <c r="CF12" s="348"/>
      <c r="CG12" s="348"/>
      <c r="CH12" s="348"/>
      <c r="CI12" s="348"/>
      <c r="CJ12" s="348"/>
      <c r="CK12" s="348"/>
      <c r="CL12" s="348"/>
      <c r="CM12" s="348"/>
      <c r="CN12" s="348"/>
      <c r="CO12" s="348"/>
      <c r="CP12" s="348"/>
      <c r="CQ12" s="348"/>
      <c r="CR12" s="348"/>
      <c r="CS12" s="348"/>
      <c r="CT12" s="348"/>
      <c r="CU12" s="348"/>
      <c r="CV12" s="348"/>
      <c r="CW12" s="348"/>
      <c r="CX12" s="348"/>
      <c r="CY12" s="348"/>
      <c r="CZ12" s="56"/>
    </row>
    <row r="13" spans="1:104" s="9" customFormat="1" ht="16.5" customHeight="1">
      <c r="A13" s="57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8"/>
      <c r="AO13" s="230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2"/>
      <c r="BK13" s="58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59"/>
    </row>
    <row r="14" spans="1:104" s="9" customFormat="1" ht="31.5" customHeight="1">
      <c r="A14" s="19"/>
      <c r="B14" s="235" t="s">
        <v>230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6"/>
      <c r="AO14" s="227" t="s">
        <v>228</v>
      </c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9"/>
      <c r="BK14" s="45"/>
      <c r="BL14" s="348" t="s">
        <v>229</v>
      </c>
      <c r="BM14" s="348"/>
      <c r="BN14" s="348"/>
      <c r="BO14" s="348"/>
      <c r="BP14" s="348"/>
      <c r="BQ14" s="348"/>
      <c r="BR14" s="348"/>
      <c r="BS14" s="348"/>
      <c r="BT14" s="348"/>
      <c r="BU14" s="348"/>
      <c r="BV14" s="348"/>
      <c r="BW14" s="348"/>
      <c r="BX14" s="348"/>
      <c r="BY14" s="348"/>
      <c r="BZ14" s="348"/>
      <c r="CA14" s="348"/>
      <c r="CB14" s="348"/>
      <c r="CC14" s="348"/>
      <c r="CD14" s="348"/>
      <c r="CE14" s="348"/>
      <c r="CF14" s="348"/>
      <c r="CG14" s="348"/>
      <c r="CH14" s="348"/>
      <c r="CI14" s="348"/>
      <c r="CJ14" s="348"/>
      <c r="CK14" s="348"/>
      <c r="CL14" s="348"/>
      <c r="CM14" s="348"/>
      <c r="CN14" s="348"/>
      <c r="CO14" s="348"/>
      <c r="CP14" s="348"/>
      <c r="CQ14" s="348"/>
      <c r="CR14" s="348"/>
      <c r="CS14" s="348"/>
      <c r="CT14" s="348"/>
      <c r="CU14" s="348"/>
      <c r="CV14" s="348"/>
      <c r="CW14" s="348"/>
      <c r="CX14" s="348"/>
      <c r="CY14" s="348"/>
      <c r="CZ14" s="56"/>
    </row>
    <row r="15" spans="1:104" s="9" customFormat="1" ht="16.5" customHeight="1">
      <c r="A15" s="5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8"/>
      <c r="AO15" s="230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2"/>
      <c r="BK15" s="58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5"/>
      <c r="BW15" s="315"/>
      <c r="BX15" s="315"/>
      <c r="BY15" s="315"/>
      <c r="BZ15" s="315"/>
      <c r="CA15" s="315"/>
      <c r="CB15" s="315"/>
      <c r="CC15" s="315"/>
      <c r="CD15" s="315"/>
      <c r="CE15" s="315"/>
      <c r="CF15" s="315"/>
      <c r="CG15" s="315"/>
      <c r="CH15" s="315"/>
      <c r="CI15" s="315"/>
      <c r="CJ15" s="315"/>
      <c r="CK15" s="315"/>
      <c r="CL15" s="315"/>
      <c r="CM15" s="315"/>
      <c r="CN15" s="315"/>
      <c r="CO15" s="315"/>
      <c r="CP15" s="315"/>
      <c r="CQ15" s="315"/>
      <c r="CR15" s="315"/>
      <c r="CS15" s="315"/>
      <c r="CT15" s="315"/>
      <c r="CU15" s="315"/>
      <c r="CV15" s="315"/>
      <c r="CW15" s="315"/>
      <c r="CX15" s="315"/>
      <c r="CY15" s="315"/>
      <c r="CZ15" s="59"/>
    </row>
    <row r="16" spans="1:104" s="9" customFormat="1" ht="75" customHeight="1">
      <c r="A16" s="19"/>
      <c r="B16" s="235" t="s">
        <v>231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6"/>
      <c r="AO16" s="227" t="s">
        <v>228</v>
      </c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9"/>
      <c r="BK16" s="45"/>
      <c r="BL16" s="348" t="s">
        <v>226</v>
      </c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8"/>
      <c r="CU16" s="348"/>
      <c r="CV16" s="348"/>
      <c r="CW16" s="348"/>
      <c r="CX16" s="348"/>
      <c r="CY16" s="348"/>
      <c r="CZ16" s="56"/>
    </row>
    <row r="17" spans="1:104" s="9" customFormat="1" ht="15.75" customHeight="1">
      <c r="A17" s="5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8"/>
      <c r="AO17" s="230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2"/>
      <c r="BK17" s="58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59"/>
    </row>
    <row r="18" spans="1:104" s="9" customFormat="1" ht="30" customHeight="1">
      <c r="A18" s="19"/>
      <c r="B18" s="235" t="s">
        <v>232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6"/>
      <c r="AO18" s="227" t="s">
        <v>228</v>
      </c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9"/>
      <c r="BK18" s="45"/>
      <c r="BL18" s="348" t="s">
        <v>229</v>
      </c>
      <c r="BM18" s="348"/>
      <c r="BN18" s="348"/>
      <c r="BO18" s="348"/>
      <c r="BP18" s="348"/>
      <c r="BQ18" s="348"/>
      <c r="BR18" s="348"/>
      <c r="BS18" s="348"/>
      <c r="BT18" s="348"/>
      <c r="BU18" s="348"/>
      <c r="BV18" s="348"/>
      <c r="BW18" s="348"/>
      <c r="BX18" s="348"/>
      <c r="BY18" s="348"/>
      <c r="BZ18" s="348"/>
      <c r="CA18" s="348"/>
      <c r="CB18" s="348"/>
      <c r="CC18" s="348"/>
      <c r="CD18" s="348"/>
      <c r="CE18" s="348"/>
      <c r="CF18" s="348"/>
      <c r="CG18" s="348"/>
      <c r="CH18" s="348"/>
      <c r="CI18" s="348"/>
      <c r="CJ18" s="348"/>
      <c r="CK18" s="348"/>
      <c r="CL18" s="348"/>
      <c r="CM18" s="348"/>
      <c r="CN18" s="348"/>
      <c r="CO18" s="348"/>
      <c r="CP18" s="348"/>
      <c r="CQ18" s="348"/>
      <c r="CR18" s="348"/>
      <c r="CS18" s="348"/>
      <c r="CT18" s="348"/>
      <c r="CU18" s="348"/>
      <c r="CV18" s="348"/>
      <c r="CW18" s="348"/>
      <c r="CX18" s="348"/>
      <c r="CY18" s="348"/>
      <c r="CZ18" s="56"/>
    </row>
    <row r="19" spans="1:104" s="9" customFormat="1" ht="17.25" customHeight="1">
      <c r="A19" s="57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8"/>
      <c r="AO19" s="230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2"/>
      <c r="BK19" s="58"/>
      <c r="BL19" s="315">
        <v>0</v>
      </c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  <c r="CI19" s="315"/>
      <c r="CJ19" s="315"/>
      <c r="CK19" s="315"/>
      <c r="CL19" s="315"/>
      <c r="CM19" s="315"/>
      <c r="CN19" s="315"/>
      <c r="CO19" s="315"/>
      <c r="CP19" s="315"/>
      <c r="CQ19" s="315"/>
      <c r="CR19" s="315"/>
      <c r="CS19" s="315"/>
      <c r="CT19" s="315"/>
      <c r="CU19" s="315"/>
      <c r="CV19" s="315"/>
      <c r="CW19" s="315"/>
      <c r="CX19" s="315"/>
      <c r="CY19" s="315"/>
      <c r="CZ19" s="59"/>
    </row>
    <row r="20" spans="1:104" s="9" customFormat="1" ht="30" customHeight="1">
      <c r="A20" s="19"/>
      <c r="B20" s="235" t="s">
        <v>233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47"/>
      <c r="AO20" s="227" t="s">
        <v>228</v>
      </c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9"/>
      <c r="BK20" s="45"/>
      <c r="BL20" s="348" t="s">
        <v>229</v>
      </c>
      <c r="BM20" s="348"/>
      <c r="BN20" s="348"/>
      <c r="BO20" s="348"/>
      <c r="BP20" s="348"/>
      <c r="BQ20" s="348"/>
      <c r="BR20" s="348"/>
      <c r="BS20" s="348"/>
      <c r="BT20" s="348"/>
      <c r="BU20" s="348"/>
      <c r="BV20" s="348"/>
      <c r="BW20" s="348"/>
      <c r="BX20" s="348"/>
      <c r="BY20" s="348"/>
      <c r="BZ20" s="348"/>
      <c r="CA20" s="348"/>
      <c r="CB20" s="348"/>
      <c r="CC20" s="348"/>
      <c r="CD20" s="348"/>
      <c r="CE20" s="348"/>
      <c r="CF20" s="348"/>
      <c r="CG20" s="348"/>
      <c r="CH20" s="348"/>
      <c r="CI20" s="348"/>
      <c r="CJ20" s="348"/>
      <c r="CK20" s="348"/>
      <c r="CL20" s="348"/>
      <c r="CM20" s="348"/>
      <c r="CN20" s="348"/>
      <c r="CO20" s="348"/>
      <c r="CP20" s="348"/>
      <c r="CQ20" s="348"/>
      <c r="CR20" s="348"/>
      <c r="CS20" s="348"/>
      <c r="CT20" s="348"/>
      <c r="CU20" s="348"/>
      <c r="CV20" s="348"/>
      <c r="CW20" s="348"/>
      <c r="CX20" s="348"/>
      <c r="CY20" s="348"/>
      <c r="CZ20" s="56"/>
    </row>
    <row r="21" spans="1:104" s="9" customFormat="1" ht="17.25" customHeight="1">
      <c r="A21" s="20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48"/>
      <c r="AO21" s="230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2"/>
      <c r="BK21" s="46"/>
      <c r="BL21" s="315">
        <v>0</v>
      </c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  <c r="BW21" s="315"/>
      <c r="BX21" s="315"/>
      <c r="BY21" s="315"/>
      <c r="BZ21" s="315"/>
      <c r="CA21" s="315"/>
      <c r="CB21" s="315"/>
      <c r="CC21" s="315"/>
      <c r="CD21" s="315"/>
      <c r="CE21" s="315"/>
      <c r="CF21" s="315"/>
      <c r="CG21" s="315"/>
      <c r="CH21" s="315"/>
      <c r="CI21" s="315"/>
      <c r="CJ21" s="315"/>
      <c r="CK21" s="315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60"/>
    </row>
    <row r="22" spans="1:104" s="9" customFormat="1" ht="30" customHeight="1">
      <c r="A22" s="19"/>
      <c r="B22" s="235" t="s">
        <v>234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47"/>
      <c r="AO22" s="227" t="s">
        <v>228</v>
      </c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9"/>
      <c r="BK22" s="45"/>
      <c r="BL22" s="348" t="s">
        <v>229</v>
      </c>
      <c r="BM22" s="348"/>
      <c r="BN22" s="348"/>
      <c r="BO22" s="348"/>
      <c r="BP22" s="348"/>
      <c r="BQ22" s="348"/>
      <c r="BR22" s="348"/>
      <c r="BS22" s="348"/>
      <c r="BT22" s="348"/>
      <c r="BU22" s="348"/>
      <c r="BV22" s="348"/>
      <c r="BW22" s="348"/>
      <c r="BX22" s="348"/>
      <c r="BY22" s="348"/>
      <c r="BZ22" s="348"/>
      <c r="CA22" s="348"/>
      <c r="CB22" s="348"/>
      <c r="CC22" s="348"/>
      <c r="CD22" s="348"/>
      <c r="CE22" s="348"/>
      <c r="CF22" s="348"/>
      <c r="CG22" s="348"/>
      <c r="CH22" s="348"/>
      <c r="CI22" s="348"/>
      <c r="CJ22" s="348"/>
      <c r="CK22" s="348"/>
      <c r="CL22" s="348"/>
      <c r="CM22" s="348"/>
      <c r="CN22" s="348"/>
      <c r="CO22" s="348"/>
      <c r="CP22" s="348"/>
      <c r="CQ22" s="348"/>
      <c r="CR22" s="348"/>
      <c r="CS22" s="348"/>
      <c r="CT22" s="348"/>
      <c r="CU22" s="348"/>
      <c r="CV22" s="348"/>
      <c r="CW22" s="348"/>
      <c r="CX22" s="348"/>
      <c r="CY22" s="348"/>
      <c r="CZ22" s="56"/>
    </row>
    <row r="23" spans="1:104" s="9" customFormat="1" ht="17.25" customHeight="1">
      <c r="A23" s="20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48"/>
      <c r="AO23" s="230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2"/>
      <c r="BK23" s="46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  <c r="BW23" s="315"/>
      <c r="BX23" s="315"/>
      <c r="BY23" s="315"/>
      <c r="BZ23" s="315"/>
      <c r="CA23" s="315"/>
      <c r="CB23" s="315"/>
      <c r="CC23" s="315"/>
      <c r="CD23" s="315"/>
      <c r="CE23" s="315"/>
      <c r="CF23" s="315"/>
      <c r="CG23" s="315"/>
      <c r="CH23" s="315"/>
      <c r="CI23" s="315"/>
      <c r="CJ23" s="315"/>
      <c r="CK23" s="315"/>
      <c r="CL23" s="315"/>
      <c r="CM23" s="315"/>
      <c r="CN23" s="315"/>
      <c r="CO23" s="315"/>
      <c r="CP23" s="315"/>
      <c r="CQ23" s="315"/>
      <c r="CR23" s="315"/>
      <c r="CS23" s="315"/>
      <c r="CT23" s="315"/>
      <c r="CU23" s="315"/>
      <c r="CV23" s="315"/>
      <c r="CW23" s="315"/>
      <c r="CX23" s="315"/>
      <c r="CY23" s="315"/>
      <c r="CZ23" s="60"/>
    </row>
    <row r="24" spans="1:104" s="9" customFormat="1" ht="48" customHeight="1">
      <c r="A24" s="32"/>
      <c r="B24" s="252" t="s">
        <v>235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49"/>
      <c r="AO24" s="336" t="s">
        <v>228</v>
      </c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7"/>
      <c r="BJ24" s="338"/>
      <c r="BK24" s="29"/>
      <c r="BL24" s="203">
        <f>0.65*BL11+0.25*BL19+0.1*BL21</f>
        <v>0</v>
      </c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52"/>
    </row>
    <row r="26" spans="1:104" s="112" customFormat="1" ht="15.75">
      <c r="A26" s="243" t="str">
        <f>Титульный!A32</f>
        <v>Директор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139" t="str">
        <f>Титульный!C32</f>
        <v>Кочетков Александр Александрович</v>
      </c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243"/>
      <c r="CF26" s="243"/>
      <c r="CG26" s="243"/>
      <c r="CH26" s="243"/>
      <c r="CI26" s="243"/>
      <c r="CJ26" s="243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</row>
    <row r="27" spans="1:104" s="3" customFormat="1" ht="13.5" customHeight="1">
      <c r="A27" s="262" t="s">
        <v>15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 t="s">
        <v>16</v>
      </c>
      <c r="AM27" s="262"/>
      <c r="AN27" s="262"/>
      <c r="AO27" s="262"/>
      <c r="AP27" s="262"/>
      <c r="AQ27" s="262"/>
      <c r="AR27" s="262"/>
      <c r="AS27" s="262"/>
      <c r="AT27" s="262"/>
      <c r="AU27" s="262"/>
      <c r="AV27" s="262"/>
      <c r="AW27" s="262"/>
      <c r="AX27" s="262"/>
      <c r="AY27" s="262"/>
      <c r="AZ27" s="262"/>
      <c r="BA27" s="262"/>
      <c r="BB27" s="262"/>
      <c r="BC27" s="262"/>
      <c r="BD27" s="262"/>
      <c r="BE27" s="262"/>
      <c r="BF27" s="262"/>
      <c r="BG27" s="262"/>
      <c r="BH27" s="262"/>
      <c r="BI27" s="262"/>
      <c r="BJ27" s="262"/>
      <c r="BK27" s="262"/>
      <c r="BL27" s="262"/>
      <c r="BM27" s="262"/>
      <c r="BN27" s="262"/>
      <c r="BO27" s="262"/>
      <c r="BP27" s="262"/>
      <c r="BQ27" s="262"/>
      <c r="BR27" s="262"/>
      <c r="BS27" s="262"/>
      <c r="BT27" s="262"/>
      <c r="BU27" s="262"/>
      <c r="BV27" s="262"/>
      <c r="BW27" s="262"/>
      <c r="BX27" s="262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262" t="s">
        <v>17</v>
      </c>
      <c r="CM27" s="262"/>
      <c r="CN27" s="262"/>
      <c r="CO27" s="262"/>
      <c r="CP27" s="262"/>
      <c r="CQ27" s="262"/>
      <c r="CR27" s="262"/>
      <c r="CS27" s="262"/>
      <c r="CT27" s="262"/>
      <c r="CU27" s="262"/>
      <c r="CV27" s="262"/>
      <c r="CW27" s="262"/>
      <c r="CX27" s="131"/>
      <c r="CY27" s="131"/>
      <c r="CZ27" s="131"/>
    </row>
    <row r="28" spans="1:104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</row>
    <row r="29" spans="1:104" s="112" customFormat="1" ht="15.75">
      <c r="A29" s="243" t="str">
        <f>Титульный!A34</f>
        <v>Начальник уч.№5 "ОДС"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196" t="str">
        <f>Титульный!C34</f>
        <v>Пидюров Сергей Геннадьевич</v>
      </c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3"/>
      <c r="BW29" s="243"/>
      <c r="BX29" s="243"/>
      <c r="BY29" s="243"/>
      <c r="BZ29" s="243"/>
      <c r="CA29" s="243"/>
      <c r="CB29" s="243"/>
      <c r="CC29" s="243"/>
      <c r="CD29" s="243"/>
      <c r="CE29" s="243"/>
      <c r="CF29" s="243"/>
      <c r="CG29" s="243"/>
      <c r="CH29" s="243"/>
      <c r="CI29" s="243"/>
      <c r="CJ29" s="243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</row>
    <row r="30" spans="1:104" s="3" customFormat="1" ht="13.5" customHeight="1">
      <c r="A30" s="262" t="s">
        <v>15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 t="s">
        <v>16</v>
      </c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2"/>
      <c r="BB30" s="262"/>
      <c r="BC30" s="262"/>
      <c r="BD30" s="262"/>
      <c r="BE30" s="262"/>
      <c r="BF30" s="262"/>
      <c r="BG30" s="262"/>
      <c r="BH30" s="262"/>
      <c r="BI30" s="262"/>
      <c r="BJ30" s="262"/>
      <c r="BK30" s="262"/>
      <c r="BL30" s="262"/>
      <c r="BM30" s="262"/>
      <c r="BN30" s="262"/>
      <c r="BO30" s="262"/>
      <c r="BP30" s="262"/>
      <c r="BQ30" s="262"/>
      <c r="BR30" s="262"/>
      <c r="BS30" s="262"/>
      <c r="BT30" s="262"/>
      <c r="BU30" s="262"/>
      <c r="BV30" s="262"/>
      <c r="BW30" s="262"/>
      <c r="BX30" s="262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262" t="s">
        <v>17</v>
      </c>
      <c r="CM30" s="262"/>
      <c r="CN30" s="262"/>
      <c r="CO30" s="262"/>
      <c r="CP30" s="262"/>
      <c r="CQ30" s="262"/>
      <c r="CR30" s="262"/>
      <c r="CS30" s="262"/>
      <c r="CT30" s="262"/>
      <c r="CU30" s="262"/>
      <c r="CV30" s="262"/>
      <c r="CW30" s="262"/>
      <c r="CX30" s="131"/>
      <c r="CY30" s="131"/>
      <c r="CZ30" s="131"/>
    </row>
    <row r="31" spans="1:104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</row>
    <row r="32" spans="1:104" s="112" customFormat="1" ht="15.75">
      <c r="A32" s="243" t="s">
        <v>329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 t="s">
        <v>330</v>
      </c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3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</row>
    <row r="33" spans="1:104" s="3" customFormat="1" ht="13.5" customHeight="1">
      <c r="A33" s="262" t="s">
        <v>15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 t="s">
        <v>16</v>
      </c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2"/>
      <c r="BA33" s="262"/>
      <c r="BB33" s="262"/>
      <c r="BC33" s="262"/>
      <c r="BD33" s="262"/>
      <c r="BE33" s="262"/>
      <c r="BF33" s="262"/>
      <c r="BG33" s="262"/>
      <c r="BH33" s="262"/>
      <c r="BI33" s="262"/>
      <c r="BJ33" s="262"/>
      <c r="BK33" s="262"/>
      <c r="BL33" s="262"/>
      <c r="BM33" s="262"/>
      <c r="BN33" s="262"/>
      <c r="BO33" s="262"/>
      <c r="BP33" s="262"/>
      <c r="BQ33" s="262"/>
      <c r="BR33" s="262"/>
      <c r="BS33" s="262"/>
      <c r="BT33" s="262"/>
      <c r="BU33" s="262"/>
      <c r="BV33" s="262"/>
      <c r="BW33" s="262"/>
      <c r="BX33" s="262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262" t="s">
        <v>17</v>
      </c>
      <c r="CM33" s="262"/>
      <c r="CN33" s="262"/>
      <c r="CO33" s="262"/>
      <c r="CP33" s="262"/>
      <c r="CQ33" s="262"/>
      <c r="CR33" s="262"/>
      <c r="CS33" s="262"/>
      <c r="CT33" s="262"/>
      <c r="CU33" s="262"/>
      <c r="CV33" s="262"/>
      <c r="CW33" s="262"/>
      <c r="CX33" s="131"/>
      <c r="CY33" s="131"/>
      <c r="CZ33" s="131"/>
    </row>
    <row r="34" spans="1:104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</row>
    <row r="35" spans="1:104" s="112" customFormat="1" ht="15.75">
      <c r="A35" s="196" t="str">
        <f>Титульный!C37</f>
        <v>Зам. Начальника ПТО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196" t="str">
        <f>Титульный!C36</f>
        <v>Арапаева Ольга Сергеевна</v>
      </c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BQ35" s="243"/>
      <c r="BR35" s="243"/>
      <c r="BS35" s="243"/>
      <c r="BT35" s="243"/>
      <c r="BU35" s="243"/>
      <c r="BV35" s="243"/>
      <c r="BW35" s="243"/>
      <c r="BX35" s="243"/>
      <c r="BY35" s="243"/>
      <c r="BZ35" s="243"/>
      <c r="CA35" s="243"/>
      <c r="CB35" s="243"/>
      <c r="CC35" s="243"/>
      <c r="CD35" s="243"/>
      <c r="CE35" s="243"/>
      <c r="CF35" s="243"/>
      <c r="CG35" s="243"/>
      <c r="CH35" s="243"/>
      <c r="CI35" s="243"/>
      <c r="CJ35" s="243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</row>
    <row r="36" spans="1:104" s="3" customFormat="1" ht="13.5" customHeight="1">
      <c r="A36" s="262" t="s">
        <v>15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 t="s">
        <v>16</v>
      </c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262"/>
      <c r="BL36" s="262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62"/>
      <c r="BX36" s="262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262" t="s">
        <v>17</v>
      </c>
      <c r="CM36" s="262"/>
      <c r="CN36" s="262"/>
      <c r="CO36" s="262"/>
      <c r="CP36" s="262"/>
      <c r="CQ36" s="262"/>
      <c r="CR36" s="262"/>
      <c r="CS36" s="262"/>
      <c r="CT36" s="262"/>
      <c r="CU36" s="262"/>
      <c r="CV36" s="262"/>
      <c r="CW36" s="262"/>
      <c r="CX36" s="131"/>
      <c r="CY36" s="131"/>
      <c r="CZ36" s="131"/>
    </row>
  </sheetData>
  <mergeCells count="63">
    <mergeCell ref="A26:AK26"/>
    <mergeCell ref="A27:AK27"/>
    <mergeCell ref="CE26:CJ26"/>
    <mergeCell ref="AL27:BX27"/>
    <mergeCell ref="CL27:CW27"/>
    <mergeCell ref="B22:AM23"/>
    <mergeCell ref="AO22:BJ23"/>
    <mergeCell ref="BL22:CY22"/>
    <mergeCell ref="BL23:CY23"/>
    <mergeCell ref="B24:AM24"/>
    <mergeCell ref="AO24:BJ24"/>
    <mergeCell ref="BL24:CY24"/>
    <mergeCell ref="B18:AN19"/>
    <mergeCell ref="AO18:BJ19"/>
    <mergeCell ref="BL18:CY18"/>
    <mergeCell ref="BL19:CY19"/>
    <mergeCell ref="B20:AM21"/>
    <mergeCell ref="AO20:BJ21"/>
    <mergeCell ref="BL20:CY20"/>
    <mergeCell ref="BL21:CY21"/>
    <mergeCell ref="B14:AN15"/>
    <mergeCell ref="AO14:BJ15"/>
    <mergeCell ref="BL14:CY14"/>
    <mergeCell ref="BL15:CY15"/>
    <mergeCell ref="B16:AN17"/>
    <mergeCell ref="AO16:BJ17"/>
    <mergeCell ref="BL16:CY16"/>
    <mergeCell ref="BL17:CY17"/>
    <mergeCell ref="B10:AN11"/>
    <mergeCell ref="AO10:BJ11"/>
    <mergeCell ref="BL10:CY10"/>
    <mergeCell ref="BL11:CY11"/>
    <mergeCell ref="B12:AN13"/>
    <mergeCell ref="AO12:BJ13"/>
    <mergeCell ref="BL12:CY12"/>
    <mergeCell ref="BL13:CY13"/>
    <mergeCell ref="A5:CZ5"/>
    <mergeCell ref="F7:CU7"/>
    <mergeCell ref="A9:AN9"/>
    <mergeCell ref="AO9:BJ9"/>
    <mergeCell ref="BK9:CZ9"/>
    <mergeCell ref="A6:CZ6"/>
    <mergeCell ref="A29:AK29"/>
    <mergeCell ref="AL29:BX29"/>
    <mergeCell ref="BY29:CD29"/>
    <mergeCell ref="CE29:CJ29"/>
    <mergeCell ref="A30:AK30"/>
    <mergeCell ref="AL30:BX30"/>
    <mergeCell ref="CL30:CW30"/>
    <mergeCell ref="CL33:CW33"/>
    <mergeCell ref="CL36:CW36"/>
    <mergeCell ref="A35:AK35"/>
    <mergeCell ref="AL35:BX35"/>
    <mergeCell ref="BY35:CD35"/>
    <mergeCell ref="CE35:CJ35"/>
    <mergeCell ref="A36:AK36"/>
    <mergeCell ref="AL36:BX36"/>
    <mergeCell ref="A32:AK32"/>
    <mergeCell ref="AL32:BX32"/>
    <mergeCell ref="BY32:CD32"/>
    <mergeCell ref="CE32:CJ32"/>
    <mergeCell ref="A33:AK33"/>
    <mergeCell ref="AL33:BX33"/>
  </mergeCells>
  <pageMargins left="0.70866141732283472" right="0.39370078740157483" top="0.39370078740157483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C19" sqref="C19"/>
    </sheetView>
  </sheetViews>
  <sheetFormatPr defaultRowHeight="16.5"/>
  <cols>
    <col min="1" max="1" width="9.140625" style="114"/>
    <col min="2" max="2" width="7.7109375" style="114" customWidth="1"/>
    <col min="3" max="3" width="80" style="114" customWidth="1"/>
    <col min="4" max="4" width="43" style="114" customWidth="1"/>
    <col min="5" max="5" width="9.140625" style="114"/>
    <col min="6" max="257" width="9.140625" style="115"/>
    <col min="258" max="258" width="7.7109375" style="115" customWidth="1"/>
    <col min="259" max="259" width="80" style="115" customWidth="1"/>
    <col min="260" max="260" width="43" style="115" customWidth="1"/>
    <col min="261" max="513" width="9.140625" style="115"/>
    <col min="514" max="514" width="7.7109375" style="115" customWidth="1"/>
    <col min="515" max="515" width="80" style="115" customWidth="1"/>
    <col min="516" max="516" width="43" style="115" customWidth="1"/>
    <col min="517" max="769" width="9.140625" style="115"/>
    <col min="770" max="770" width="7.7109375" style="115" customWidth="1"/>
    <col min="771" max="771" width="80" style="115" customWidth="1"/>
    <col min="772" max="772" width="43" style="115" customWidth="1"/>
    <col min="773" max="1025" width="9.140625" style="115"/>
    <col min="1026" max="1026" width="7.7109375" style="115" customWidth="1"/>
    <col min="1027" max="1027" width="80" style="115" customWidth="1"/>
    <col min="1028" max="1028" width="43" style="115" customWidth="1"/>
    <col min="1029" max="1281" width="9.140625" style="115"/>
    <col min="1282" max="1282" width="7.7109375" style="115" customWidth="1"/>
    <col min="1283" max="1283" width="80" style="115" customWidth="1"/>
    <col min="1284" max="1284" width="43" style="115" customWidth="1"/>
    <col min="1285" max="1537" width="9.140625" style="115"/>
    <col min="1538" max="1538" width="7.7109375" style="115" customWidth="1"/>
    <col min="1539" max="1539" width="80" style="115" customWidth="1"/>
    <col min="1540" max="1540" width="43" style="115" customWidth="1"/>
    <col min="1541" max="1793" width="9.140625" style="115"/>
    <col min="1794" max="1794" width="7.7109375" style="115" customWidth="1"/>
    <col min="1795" max="1795" width="80" style="115" customWidth="1"/>
    <col min="1796" max="1796" width="43" style="115" customWidth="1"/>
    <col min="1797" max="2049" width="9.140625" style="115"/>
    <col min="2050" max="2050" width="7.7109375" style="115" customWidth="1"/>
    <col min="2051" max="2051" width="80" style="115" customWidth="1"/>
    <col min="2052" max="2052" width="43" style="115" customWidth="1"/>
    <col min="2053" max="2305" width="9.140625" style="115"/>
    <col min="2306" max="2306" width="7.7109375" style="115" customWidth="1"/>
    <col min="2307" max="2307" width="80" style="115" customWidth="1"/>
    <col min="2308" max="2308" width="43" style="115" customWidth="1"/>
    <col min="2309" max="2561" width="9.140625" style="115"/>
    <col min="2562" max="2562" width="7.7109375" style="115" customWidth="1"/>
    <col min="2563" max="2563" width="80" style="115" customWidth="1"/>
    <col min="2564" max="2564" width="43" style="115" customWidth="1"/>
    <col min="2565" max="2817" width="9.140625" style="115"/>
    <col min="2818" max="2818" width="7.7109375" style="115" customWidth="1"/>
    <col min="2819" max="2819" width="80" style="115" customWidth="1"/>
    <col min="2820" max="2820" width="43" style="115" customWidth="1"/>
    <col min="2821" max="3073" width="9.140625" style="115"/>
    <col min="3074" max="3074" width="7.7109375" style="115" customWidth="1"/>
    <col min="3075" max="3075" width="80" style="115" customWidth="1"/>
    <col min="3076" max="3076" width="43" style="115" customWidth="1"/>
    <col min="3077" max="3329" width="9.140625" style="115"/>
    <col min="3330" max="3330" width="7.7109375" style="115" customWidth="1"/>
    <col min="3331" max="3331" width="80" style="115" customWidth="1"/>
    <col min="3332" max="3332" width="43" style="115" customWidth="1"/>
    <col min="3333" max="3585" width="9.140625" style="115"/>
    <col min="3586" max="3586" width="7.7109375" style="115" customWidth="1"/>
    <col min="3587" max="3587" width="80" style="115" customWidth="1"/>
    <col min="3588" max="3588" width="43" style="115" customWidth="1"/>
    <col min="3589" max="3841" width="9.140625" style="115"/>
    <col min="3842" max="3842" width="7.7109375" style="115" customWidth="1"/>
    <col min="3843" max="3843" width="80" style="115" customWidth="1"/>
    <col min="3844" max="3844" width="43" style="115" customWidth="1"/>
    <col min="3845" max="4097" width="9.140625" style="115"/>
    <col min="4098" max="4098" width="7.7109375" style="115" customWidth="1"/>
    <col min="4099" max="4099" width="80" style="115" customWidth="1"/>
    <col min="4100" max="4100" width="43" style="115" customWidth="1"/>
    <col min="4101" max="4353" width="9.140625" style="115"/>
    <col min="4354" max="4354" width="7.7109375" style="115" customWidth="1"/>
    <col min="4355" max="4355" width="80" style="115" customWidth="1"/>
    <col min="4356" max="4356" width="43" style="115" customWidth="1"/>
    <col min="4357" max="4609" width="9.140625" style="115"/>
    <col min="4610" max="4610" width="7.7109375" style="115" customWidth="1"/>
    <col min="4611" max="4611" width="80" style="115" customWidth="1"/>
    <col min="4612" max="4612" width="43" style="115" customWidth="1"/>
    <col min="4613" max="4865" width="9.140625" style="115"/>
    <col min="4866" max="4866" width="7.7109375" style="115" customWidth="1"/>
    <col min="4867" max="4867" width="80" style="115" customWidth="1"/>
    <col min="4868" max="4868" width="43" style="115" customWidth="1"/>
    <col min="4869" max="5121" width="9.140625" style="115"/>
    <col min="5122" max="5122" width="7.7109375" style="115" customWidth="1"/>
    <col min="5123" max="5123" width="80" style="115" customWidth="1"/>
    <col min="5124" max="5124" width="43" style="115" customWidth="1"/>
    <col min="5125" max="5377" width="9.140625" style="115"/>
    <col min="5378" max="5378" width="7.7109375" style="115" customWidth="1"/>
    <col min="5379" max="5379" width="80" style="115" customWidth="1"/>
    <col min="5380" max="5380" width="43" style="115" customWidth="1"/>
    <col min="5381" max="5633" width="9.140625" style="115"/>
    <col min="5634" max="5634" width="7.7109375" style="115" customWidth="1"/>
    <col min="5635" max="5635" width="80" style="115" customWidth="1"/>
    <col min="5636" max="5636" width="43" style="115" customWidth="1"/>
    <col min="5637" max="5889" width="9.140625" style="115"/>
    <col min="5890" max="5890" width="7.7109375" style="115" customWidth="1"/>
    <col min="5891" max="5891" width="80" style="115" customWidth="1"/>
    <col min="5892" max="5892" width="43" style="115" customWidth="1"/>
    <col min="5893" max="6145" width="9.140625" style="115"/>
    <col min="6146" max="6146" width="7.7109375" style="115" customWidth="1"/>
    <col min="6147" max="6147" width="80" style="115" customWidth="1"/>
    <col min="6148" max="6148" width="43" style="115" customWidth="1"/>
    <col min="6149" max="6401" width="9.140625" style="115"/>
    <col min="6402" max="6402" width="7.7109375" style="115" customWidth="1"/>
    <col min="6403" max="6403" width="80" style="115" customWidth="1"/>
    <col min="6404" max="6404" width="43" style="115" customWidth="1"/>
    <col min="6405" max="6657" width="9.140625" style="115"/>
    <col min="6658" max="6658" width="7.7109375" style="115" customWidth="1"/>
    <col min="6659" max="6659" width="80" style="115" customWidth="1"/>
    <col min="6660" max="6660" width="43" style="115" customWidth="1"/>
    <col min="6661" max="6913" width="9.140625" style="115"/>
    <col min="6914" max="6914" width="7.7109375" style="115" customWidth="1"/>
    <col min="6915" max="6915" width="80" style="115" customWidth="1"/>
    <col min="6916" max="6916" width="43" style="115" customWidth="1"/>
    <col min="6917" max="7169" width="9.140625" style="115"/>
    <col min="7170" max="7170" width="7.7109375" style="115" customWidth="1"/>
    <col min="7171" max="7171" width="80" style="115" customWidth="1"/>
    <col min="7172" max="7172" width="43" style="115" customWidth="1"/>
    <col min="7173" max="7425" width="9.140625" style="115"/>
    <col min="7426" max="7426" width="7.7109375" style="115" customWidth="1"/>
    <col min="7427" max="7427" width="80" style="115" customWidth="1"/>
    <col min="7428" max="7428" width="43" style="115" customWidth="1"/>
    <col min="7429" max="7681" width="9.140625" style="115"/>
    <col min="7682" max="7682" width="7.7109375" style="115" customWidth="1"/>
    <col min="7683" max="7683" width="80" style="115" customWidth="1"/>
    <col min="7684" max="7684" width="43" style="115" customWidth="1"/>
    <col min="7685" max="7937" width="9.140625" style="115"/>
    <col min="7938" max="7938" width="7.7109375" style="115" customWidth="1"/>
    <col min="7939" max="7939" width="80" style="115" customWidth="1"/>
    <col min="7940" max="7940" width="43" style="115" customWidth="1"/>
    <col min="7941" max="8193" width="9.140625" style="115"/>
    <col min="8194" max="8194" width="7.7109375" style="115" customWidth="1"/>
    <col min="8195" max="8195" width="80" style="115" customWidth="1"/>
    <col min="8196" max="8196" width="43" style="115" customWidth="1"/>
    <col min="8197" max="8449" width="9.140625" style="115"/>
    <col min="8450" max="8450" width="7.7109375" style="115" customWidth="1"/>
    <col min="8451" max="8451" width="80" style="115" customWidth="1"/>
    <col min="8452" max="8452" width="43" style="115" customWidth="1"/>
    <col min="8453" max="8705" width="9.140625" style="115"/>
    <col min="8706" max="8706" width="7.7109375" style="115" customWidth="1"/>
    <col min="8707" max="8707" width="80" style="115" customWidth="1"/>
    <col min="8708" max="8708" width="43" style="115" customWidth="1"/>
    <col min="8709" max="8961" width="9.140625" style="115"/>
    <col min="8962" max="8962" width="7.7109375" style="115" customWidth="1"/>
    <col min="8963" max="8963" width="80" style="115" customWidth="1"/>
    <col min="8964" max="8964" width="43" style="115" customWidth="1"/>
    <col min="8965" max="9217" width="9.140625" style="115"/>
    <col min="9218" max="9218" width="7.7109375" style="115" customWidth="1"/>
    <col min="9219" max="9219" width="80" style="115" customWidth="1"/>
    <col min="9220" max="9220" width="43" style="115" customWidth="1"/>
    <col min="9221" max="9473" width="9.140625" style="115"/>
    <col min="9474" max="9474" width="7.7109375" style="115" customWidth="1"/>
    <col min="9475" max="9475" width="80" style="115" customWidth="1"/>
    <col min="9476" max="9476" width="43" style="115" customWidth="1"/>
    <col min="9477" max="9729" width="9.140625" style="115"/>
    <col min="9730" max="9730" width="7.7109375" style="115" customWidth="1"/>
    <col min="9731" max="9731" width="80" style="115" customWidth="1"/>
    <col min="9732" max="9732" width="43" style="115" customWidth="1"/>
    <col min="9733" max="9985" width="9.140625" style="115"/>
    <col min="9986" max="9986" width="7.7109375" style="115" customWidth="1"/>
    <col min="9987" max="9987" width="80" style="115" customWidth="1"/>
    <col min="9988" max="9988" width="43" style="115" customWidth="1"/>
    <col min="9989" max="10241" width="9.140625" style="115"/>
    <col min="10242" max="10242" width="7.7109375" style="115" customWidth="1"/>
    <col min="10243" max="10243" width="80" style="115" customWidth="1"/>
    <col min="10244" max="10244" width="43" style="115" customWidth="1"/>
    <col min="10245" max="10497" width="9.140625" style="115"/>
    <col min="10498" max="10498" width="7.7109375" style="115" customWidth="1"/>
    <col min="10499" max="10499" width="80" style="115" customWidth="1"/>
    <col min="10500" max="10500" width="43" style="115" customWidth="1"/>
    <col min="10501" max="10753" width="9.140625" style="115"/>
    <col min="10754" max="10754" width="7.7109375" style="115" customWidth="1"/>
    <col min="10755" max="10755" width="80" style="115" customWidth="1"/>
    <col min="10756" max="10756" width="43" style="115" customWidth="1"/>
    <col min="10757" max="11009" width="9.140625" style="115"/>
    <col min="11010" max="11010" width="7.7109375" style="115" customWidth="1"/>
    <col min="11011" max="11011" width="80" style="115" customWidth="1"/>
    <col min="11012" max="11012" width="43" style="115" customWidth="1"/>
    <col min="11013" max="11265" width="9.140625" style="115"/>
    <col min="11266" max="11266" width="7.7109375" style="115" customWidth="1"/>
    <col min="11267" max="11267" width="80" style="115" customWidth="1"/>
    <col min="11268" max="11268" width="43" style="115" customWidth="1"/>
    <col min="11269" max="11521" width="9.140625" style="115"/>
    <col min="11522" max="11522" width="7.7109375" style="115" customWidth="1"/>
    <col min="11523" max="11523" width="80" style="115" customWidth="1"/>
    <col min="11524" max="11524" width="43" style="115" customWidth="1"/>
    <col min="11525" max="11777" width="9.140625" style="115"/>
    <col min="11778" max="11778" width="7.7109375" style="115" customWidth="1"/>
    <col min="11779" max="11779" width="80" style="115" customWidth="1"/>
    <col min="11780" max="11780" width="43" style="115" customWidth="1"/>
    <col min="11781" max="12033" width="9.140625" style="115"/>
    <col min="12034" max="12034" width="7.7109375" style="115" customWidth="1"/>
    <col min="12035" max="12035" width="80" style="115" customWidth="1"/>
    <col min="12036" max="12036" width="43" style="115" customWidth="1"/>
    <col min="12037" max="12289" width="9.140625" style="115"/>
    <col min="12290" max="12290" width="7.7109375" style="115" customWidth="1"/>
    <col min="12291" max="12291" width="80" style="115" customWidth="1"/>
    <col min="12292" max="12292" width="43" style="115" customWidth="1"/>
    <col min="12293" max="12545" width="9.140625" style="115"/>
    <col min="12546" max="12546" width="7.7109375" style="115" customWidth="1"/>
    <col min="12547" max="12547" width="80" style="115" customWidth="1"/>
    <col min="12548" max="12548" width="43" style="115" customWidth="1"/>
    <col min="12549" max="12801" width="9.140625" style="115"/>
    <col min="12802" max="12802" width="7.7109375" style="115" customWidth="1"/>
    <col min="12803" max="12803" width="80" style="115" customWidth="1"/>
    <col min="12804" max="12804" width="43" style="115" customWidth="1"/>
    <col min="12805" max="13057" width="9.140625" style="115"/>
    <col min="13058" max="13058" width="7.7109375" style="115" customWidth="1"/>
    <col min="13059" max="13059" width="80" style="115" customWidth="1"/>
    <col min="13060" max="13060" width="43" style="115" customWidth="1"/>
    <col min="13061" max="13313" width="9.140625" style="115"/>
    <col min="13314" max="13314" width="7.7109375" style="115" customWidth="1"/>
    <col min="13315" max="13315" width="80" style="115" customWidth="1"/>
    <col min="13316" max="13316" width="43" style="115" customWidth="1"/>
    <col min="13317" max="13569" width="9.140625" style="115"/>
    <col min="13570" max="13570" width="7.7109375" style="115" customWidth="1"/>
    <col min="13571" max="13571" width="80" style="115" customWidth="1"/>
    <col min="13572" max="13572" width="43" style="115" customWidth="1"/>
    <col min="13573" max="13825" width="9.140625" style="115"/>
    <col min="13826" max="13826" width="7.7109375" style="115" customWidth="1"/>
    <col min="13827" max="13827" width="80" style="115" customWidth="1"/>
    <col min="13828" max="13828" width="43" style="115" customWidth="1"/>
    <col min="13829" max="14081" width="9.140625" style="115"/>
    <col min="14082" max="14082" width="7.7109375" style="115" customWidth="1"/>
    <col min="14083" max="14083" width="80" style="115" customWidth="1"/>
    <col min="14084" max="14084" width="43" style="115" customWidth="1"/>
    <col min="14085" max="14337" width="9.140625" style="115"/>
    <col min="14338" max="14338" width="7.7109375" style="115" customWidth="1"/>
    <col min="14339" max="14339" width="80" style="115" customWidth="1"/>
    <col min="14340" max="14340" width="43" style="115" customWidth="1"/>
    <col min="14341" max="14593" width="9.140625" style="115"/>
    <col min="14594" max="14594" width="7.7109375" style="115" customWidth="1"/>
    <col min="14595" max="14595" width="80" style="115" customWidth="1"/>
    <col min="14596" max="14596" width="43" style="115" customWidth="1"/>
    <col min="14597" max="14849" width="9.140625" style="115"/>
    <col min="14850" max="14850" width="7.7109375" style="115" customWidth="1"/>
    <col min="14851" max="14851" width="80" style="115" customWidth="1"/>
    <col min="14852" max="14852" width="43" style="115" customWidth="1"/>
    <col min="14853" max="15105" width="9.140625" style="115"/>
    <col min="15106" max="15106" width="7.7109375" style="115" customWidth="1"/>
    <col min="15107" max="15107" width="80" style="115" customWidth="1"/>
    <col min="15108" max="15108" width="43" style="115" customWidth="1"/>
    <col min="15109" max="15361" width="9.140625" style="115"/>
    <col min="15362" max="15362" width="7.7109375" style="115" customWidth="1"/>
    <col min="15363" max="15363" width="80" style="115" customWidth="1"/>
    <col min="15364" max="15364" width="43" style="115" customWidth="1"/>
    <col min="15365" max="15617" width="9.140625" style="115"/>
    <col min="15618" max="15618" width="7.7109375" style="115" customWidth="1"/>
    <col min="15619" max="15619" width="80" style="115" customWidth="1"/>
    <col min="15620" max="15620" width="43" style="115" customWidth="1"/>
    <col min="15621" max="15873" width="9.140625" style="115"/>
    <col min="15874" max="15874" width="7.7109375" style="115" customWidth="1"/>
    <col min="15875" max="15875" width="80" style="115" customWidth="1"/>
    <col min="15876" max="15876" width="43" style="115" customWidth="1"/>
    <col min="15877" max="16129" width="9.140625" style="115"/>
    <col min="16130" max="16130" width="7.7109375" style="115" customWidth="1"/>
    <col min="16131" max="16131" width="80" style="115" customWidth="1"/>
    <col min="16132" max="16132" width="43" style="115" customWidth="1"/>
    <col min="16133" max="16384" width="9.140625" style="115"/>
  </cols>
  <sheetData>
    <row r="1" spans="1:4">
      <c r="A1" s="113"/>
    </row>
    <row r="2" spans="1:4" ht="44.25" customHeight="1">
      <c r="B2" s="349" t="s">
        <v>309</v>
      </c>
      <c r="C2" s="350"/>
      <c r="D2" s="351"/>
    </row>
    <row r="3" spans="1:4" ht="17.25" customHeight="1" thickBot="1">
      <c r="B3" s="352" t="s">
        <v>310</v>
      </c>
      <c r="C3" s="353"/>
      <c r="D3" s="116"/>
    </row>
    <row r="4" spans="1:4">
      <c r="B4" s="354" t="s">
        <v>21</v>
      </c>
      <c r="C4" s="355"/>
      <c r="D4" s="113"/>
    </row>
    <row r="5" spans="1:4" ht="17.25" customHeight="1" thickBot="1">
      <c r="B5" s="117" t="s">
        <v>311</v>
      </c>
      <c r="C5" s="118">
        <v>2017</v>
      </c>
      <c r="D5" s="114" t="s">
        <v>259</v>
      </c>
    </row>
    <row r="6" spans="1:4" ht="6.75" customHeight="1" thickBot="1">
      <c r="B6" s="117"/>
      <c r="C6" s="117"/>
      <c r="D6" s="113"/>
    </row>
    <row r="7" spans="1:4" ht="17.25" hidden="1" customHeight="1">
      <c r="B7" s="117"/>
      <c r="C7" s="117"/>
    </row>
    <row r="8" spans="1:4" ht="17.25" customHeight="1" thickBot="1">
      <c r="B8" s="119" t="s">
        <v>312</v>
      </c>
      <c r="C8" s="120" t="s">
        <v>38</v>
      </c>
      <c r="D8" s="121" t="s">
        <v>39</v>
      </c>
    </row>
    <row r="9" spans="1:4" ht="68.25" customHeight="1" thickBot="1">
      <c r="B9" s="119">
        <v>1</v>
      </c>
      <c r="C9" s="119" t="s">
        <v>313</v>
      </c>
      <c r="D9" s="122">
        <v>23754</v>
      </c>
    </row>
    <row r="10" spans="1:4" ht="17.25" customHeight="1" thickBot="1">
      <c r="B10" s="123" t="s">
        <v>151</v>
      </c>
      <c r="C10" s="119" t="s">
        <v>314</v>
      </c>
      <c r="D10" s="122">
        <v>0</v>
      </c>
    </row>
    <row r="11" spans="1:4" ht="17.25" customHeight="1" thickBot="1">
      <c r="B11" s="119" t="s">
        <v>315</v>
      </c>
      <c r="C11" s="119" t="s">
        <v>316</v>
      </c>
      <c r="D11" s="122">
        <v>0</v>
      </c>
    </row>
    <row r="12" spans="1:4" ht="17.25" customHeight="1" thickBot="1">
      <c r="B12" s="119" t="s">
        <v>317</v>
      </c>
      <c r="C12" s="119" t="s">
        <v>318</v>
      </c>
      <c r="D12" s="122">
        <v>3416</v>
      </c>
    </row>
    <row r="13" spans="1:4" ht="20.25" customHeight="1" thickBot="1">
      <c r="B13" s="119" t="s">
        <v>319</v>
      </c>
      <c r="C13" s="119" t="s">
        <v>320</v>
      </c>
      <c r="D13" s="122">
        <v>20338</v>
      </c>
    </row>
    <row r="14" spans="1:4" ht="41.25" customHeight="1" thickBot="1">
      <c r="B14" s="119">
        <v>2</v>
      </c>
      <c r="C14" s="119" t="s">
        <v>321</v>
      </c>
      <c r="D14" s="122">
        <v>1.6475299999999999</v>
      </c>
    </row>
    <row r="15" spans="1:4" ht="33" customHeight="1" thickBot="1">
      <c r="B15" s="119">
        <v>3</v>
      </c>
      <c r="C15" s="119" t="s">
        <v>322</v>
      </c>
      <c r="D15" s="122">
        <v>0.81986000000000003</v>
      </c>
    </row>
    <row r="16" spans="1:4" ht="46.5" customHeight="1" thickBot="1">
      <c r="B16" s="119">
        <v>4</v>
      </c>
      <c r="C16" s="119" t="s">
        <v>323</v>
      </c>
      <c r="D16" s="122">
        <v>14.888299999999999</v>
      </c>
    </row>
    <row r="17" spans="2:6" ht="69" customHeight="1" thickBot="1">
      <c r="B17" s="119">
        <v>5</v>
      </c>
      <c r="C17" s="119" t="s">
        <v>324</v>
      </c>
      <c r="D17" s="122">
        <v>2.9484699999999999</v>
      </c>
    </row>
    <row r="18" spans="2:6" ht="52.5" customHeight="1"/>
    <row r="19" spans="2:6" ht="18.75">
      <c r="B19" s="124"/>
      <c r="C19" s="125" t="s">
        <v>325</v>
      </c>
      <c r="D19" s="126" t="s">
        <v>326</v>
      </c>
    </row>
    <row r="20" spans="2:6" ht="24.75" customHeight="1">
      <c r="B20" s="124"/>
      <c r="C20" s="124"/>
    </row>
    <row r="21" spans="2:6" ht="27" customHeight="1">
      <c r="B21" s="124"/>
      <c r="C21" s="124"/>
    </row>
    <row r="22" spans="2:6" ht="42" customHeight="1"/>
    <row r="23" spans="2:6" ht="17.25" hidden="1" customHeight="1">
      <c r="B23" s="124"/>
      <c r="C23" s="124"/>
    </row>
    <row r="24" spans="2:6" ht="17.25" hidden="1" customHeight="1">
      <c r="B24" s="124"/>
      <c r="C24" s="124"/>
    </row>
    <row r="25" spans="2:6" ht="17.25" hidden="1" customHeight="1">
      <c r="B25" s="124"/>
      <c r="C25" s="124"/>
    </row>
    <row r="26" spans="2:6" hidden="1">
      <c r="B26" s="124"/>
      <c r="C26" s="124"/>
    </row>
    <row r="27" spans="2:6" ht="43.5" customHeight="1">
      <c r="F27" s="114" t="s">
        <v>327</v>
      </c>
    </row>
    <row r="28" spans="2:6">
      <c r="B28" s="124"/>
      <c r="C28" s="124"/>
    </row>
    <row r="29" spans="2:6">
      <c r="B29" s="124"/>
      <c r="C29" s="124"/>
    </row>
    <row r="30" spans="2:6" ht="20.25" customHeight="1">
      <c r="B30" s="124"/>
      <c r="C30" s="124"/>
    </row>
    <row r="31" spans="2:6">
      <c r="B31" s="117"/>
      <c r="C31" s="117"/>
    </row>
    <row r="32" spans="2:6">
      <c r="B32" s="117"/>
      <c r="C32" s="117"/>
    </row>
    <row r="33" spans="2:3">
      <c r="B33" s="117"/>
      <c r="C33" s="117"/>
    </row>
  </sheetData>
  <mergeCells count="3">
    <mergeCell ref="B2:D2"/>
    <mergeCell ref="B3:C3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27"/>
  <sheetViews>
    <sheetView view="pageBreakPreview" zoomScaleNormal="100" workbookViewId="0">
      <selection activeCell="F6" sqref="F6:CU6"/>
    </sheetView>
  </sheetViews>
  <sheetFormatPr defaultColWidth="0.85546875" defaultRowHeight="15"/>
  <cols>
    <col min="1" max="16384" width="0.85546875" style="4"/>
  </cols>
  <sheetData>
    <row r="1" spans="1:104" s="1" customFormat="1" ht="15.75">
      <c r="CZ1" s="2" t="s">
        <v>10</v>
      </c>
    </row>
    <row r="2" spans="1:104" s="1" customFormat="1" ht="15.75"/>
    <row r="3" spans="1:104" s="1" customFormat="1" ht="15.75">
      <c r="A3" s="197" t="s">
        <v>20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</row>
    <row r="4" spans="1:104" s="1" customFormat="1" ht="15.75">
      <c r="A4" s="199" t="s">
        <v>23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6" t="s">
        <v>24</v>
      </c>
      <c r="CH4" s="196"/>
      <c r="CI4" s="196"/>
      <c r="CJ4" s="196"/>
      <c r="CK4" s="196"/>
      <c r="CL4" s="196"/>
      <c r="CM4" s="196"/>
      <c r="CN4" s="196"/>
      <c r="CO4" s="196"/>
      <c r="CP4" s="196"/>
      <c r="CQ4" s="200" t="s">
        <v>19</v>
      </c>
      <c r="CR4" s="200"/>
      <c r="CS4" s="200"/>
      <c r="CT4" s="200"/>
      <c r="CU4" s="200"/>
      <c r="CV4" s="200"/>
      <c r="CW4" s="200"/>
      <c r="CX4" s="200"/>
      <c r="CY4" s="200"/>
      <c r="CZ4" s="200"/>
    </row>
    <row r="6" spans="1:104" ht="32.25" customHeight="1">
      <c r="F6" s="201" t="s">
        <v>25</v>
      </c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</row>
    <row r="7" spans="1:104" s="8" customFormat="1" ht="15" customHeight="1">
      <c r="F7" s="194" t="s">
        <v>21</v>
      </c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</row>
    <row r="8" spans="1:104" s="1" customFormat="1" ht="15.75"/>
    <row r="9" spans="1:104" s="9" customFormat="1" ht="46.5" customHeight="1">
      <c r="A9" s="202" t="s">
        <v>22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4"/>
      <c r="AC9" s="202" t="s">
        <v>13</v>
      </c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4"/>
      <c r="BG9" s="202" t="s">
        <v>14</v>
      </c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4"/>
    </row>
    <row r="10" spans="1:104" s="9" customFormat="1">
      <c r="A10" s="198">
        <v>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>
        <v>2</v>
      </c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>
        <v>3</v>
      </c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</row>
    <row r="11" spans="1:104">
      <c r="A11" s="193" t="s">
        <v>0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2">
        <v>0.37</v>
      </c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>
        <v>23592</v>
      </c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</row>
    <row r="12" spans="1:104">
      <c r="A12" s="193" t="s">
        <v>1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2">
        <v>14.686</v>
      </c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>
        <v>23607</v>
      </c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</row>
    <row r="13" spans="1:104">
      <c r="A13" s="193" t="s">
        <v>2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2">
        <v>4.1029999999999998</v>
      </c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>
        <v>23628</v>
      </c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</row>
    <row r="14" spans="1:104">
      <c r="A14" s="193" t="s">
        <v>3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2">
        <v>9.0299999999999994</v>
      </c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>
        <v>23684</v>
      </c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  <c r="CV14" s="192"/>
      <c r="CW14" s="192"/>
      <c r="CX14" s="192"/>
      <c r="CY14" s="192"/>
      <c r="CZ14" s="192"/>
    </row>
    <row r="15" spans="1:104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2">
        <v>8.93</v>
      </c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>
        <v>23739</v>
      </c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  <c r="CZ15" s="192"/>
    </row>
    <row r="16" spans="1:104">
      <c r="A16" s="193" t="s">
        <v>5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2">
        <v>15.25</v>
      </c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>
        <v>23754</v>
      </c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</row>
    <row r="17" spans="1:104">
      <c r="A17" s="193" t="s">
        <v>6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2">
        <v>14.31</v>
      </c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>
        <v>23360</v>
      </c>
      <c r="BH17" s="192"/>
      <c r="BI17" s="192"/>
      <c r="BJ17" s="192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2"/>
      <c r="CV17" s="192"/>
      <c r="CW17" s="192"/>
      <c r="CX17" s="192"/>
      <c r="CY17" s="192"/>
      <c r="CZ17" s="192"/>
    </row>
    <row r="18" spans="1:104">
      <c r="A18" s="193" t="s">
        <v>7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2">
        <v>15.45</v>
      </c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>
        <v>23460</v>
      </c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</row>
    <row r="19" spans="1:104">
      <c r="A19" s="193" t="s">
        <v>8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2">
        <v>2.1800000000000002</v>
      </c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>
        <v>23727</v>
      </c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</row>
    <row r="20" spans="1:104">
      <c r="A20" s="193" t="s">
        <v>9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2">
        <v>7.27</v>
      </c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>
        <v>23496</v>
      </c>
      <c r="BH20" s="192"/>
      <c r="BI20" s="192"/>
      <c r="BJ20" s="192"/>
      <c r="BK20" s="192"/>
      <c r="BL20" s="192"/>
      <c r="BM20" s="192"/>
      <c r="BN20" s="192"/>
      <c r="BO20" s="192"/>
      <c r="BP20" s="192"/>
      <c r="BQ20" s="192"/>
      <c r="BR20" s="192"/>
      <c r="BS20" s="192"/>
      <c r="BT20" s="192"/>
      <c r="BU20" s="192"/>
      <c r="BV20" s="192"/>
      <c r="BW20" s="192"/>
      <c r="BX20" s="192"/>
      <c r="BY20" s="192"/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2"/>
      <c r="CK20" s="192"/>
      <c r="CL20" s="192"/>
      <c r="CM20" s="192"/>
      <c r="CN20" s="192"/>
      <c r="CO20" s="192"/>
      <c r="CP20" s="192"/>
      <c r="CQ20" s="192"/>
      <c r="CR20" s="192"/>
      <c r="CS20" s="192"/>
      <c r="CT20" s="192"/>
      <c r="CU20" s="192"/>
      <c r="CV20" s="192"/>
      <c r="CW20" s="192"/>
      <c r="CX20" s="192"/>
      <c r="CY20" s="192"/>
      <c r="CZ20" s="192"/>
    </row>
    <row r="21" spans="1:104">
      <c r="A21" s="193" t="s">
        <v>11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2">
        <v>2.2000000000000002</v>
      </c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>
        <v>23559</v>
      </c>
      <c r="BH21" s="192"/>
      <c r="BI21" s="192"/>
      <c r="BJ21" s="192"/>
      <c r="BK21" s="192"/>
      <c r="BL21" s="192"/>
      <c r="BM21" s="192"/>
      <c r="BN21" s="192"/>
      <c r="BO21" s="192"/>
      <c r="BP21" s="192"/>
      <c r="BQ21" s="192"/>
      <c r="BR21" s="192"/>
      <c r="BS21" s="192"/>
      <c r="BT21" s="192"/>
      <c r="BU21" s="192"/>
      <c r="BV21" s="192"/>
      <c r="BW21" s="192"/>
      <c r="BX21" s="192"/>
      <c r="BY21" s="192"/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2"/>
      <c r="CK21" s="192"/>
      <c r="CL21" s="192"/>
      <c r="CM21" s="192"/>
      <c r="CN21" s="192"/>
      <c r="CO21" s="192"/>
      <c r="CP21" s="192"/>
      <c r="CQ21" s="192"/>
      <c r="CR21" s="192"/>
      <c r="CS21" s="192"/>
      <c r="CT21" s="192"/>
      <c r="CU21" s="192"/>
      <c r="CV21" s="192"/>
      <c r="CW21" s="192"/>
      <c r="CX21" s="192"/>
      <c r="CY21" s="192"/>
      <c r="CZ21" s="192"/>
    </row>
    <row r="22" spans="1:104">
      <c r="A22" s="193" t="s">
        <v>12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2">
        <v>1.05</v>
      </c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>
        <v>23612</v>
      </c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</row>
    <row r="24" spans="1:104" s="1" customFormat="1" ht="15.75">
      <c r="A24" s="195" t="str">
        <f>Титульный!A34</f>
        <v>Начальник уч.№5 "ОДС"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6" t="str">
        <f>Титульный!C34</f>
        <v>Пидюров Сергей Геннадьевич</v>
      </c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</row>
    <row r="25" spans="1:104" s="3" customFormat="1" ht="13.5" customHeight="1">
      <c r="A25" s="194" t="s">
        <v>15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 t="s">
        <v>16</v>
      </c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N25" s="194"/>
      <c r="BO25" s="194"/>
      <c r="BP25" s="194"/>
      <c r="BQ25" s="194"/>
      <c r="BR25" s="194"/>
      <c r="BS25" s="194"/>
      <c r="BT25" s="194"/>
      <c r="BU25" s="194"/>
      <c r="BV25" s="194"/>
      <c r="BW25" s="194" t="s">
        <v>17</v>
      </c>
      <c r="BX25" s="194"/>
      <c r="BY25" s="194"/>
      <c r="BZ25" s="194"/>
      <c r="CA25" s="194"/>
      <c r="CB25" s="194"/>
      <c r="CC25" s="194"/>
      <c r="CD25" s="194"/>
      <c r="CE25" s="194"/>
      <c r="CF25" s="194"/>
      <c r="CG25" s="194"/>
      <c r="CH25" s="194"/>
      <c r="CI25" s="194"/>
      <c r="CJ25" s="194"/>
      <c r="CK25" s="194"/>
      <c r="CL25" s="194"/>
      <c r="CM25" s="194"/>
      <c r="CN25" s="194"/>
      <c r="CO25" s="194"/>
      <c r="CP25" s="194"/>
      <c r="CQ25" s="194"/>
      <c r="CR25" s="194"/>
      <c r="CS25" s="194"/>
      <c r="CT25" s="194"/>
      <c r="CU25" s="194"/>
      <c r="CV25" s="194"/>
      <c r="CW25" s="194"/>
      <c r="CX25" s="194"/>
      <c r="CY25" s="194"/>
      <c r="CZ25" s="194"/>
    </row>
    <row r="26" spans="1:10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104" s="6" customFormat="1" ht="15" customHeight="1">
      <c r="F27" s="7" t="s">
        <v>18</v>
      </c>
    </row>
  </sheetData>
  <mergeCells count="54">
    <mergeCell ref="BG12:CZ12"/>
    <mergeCell ref="F6:CU6"/>
    <mergeCell ref="F7:CU7"/>
    <mergeCell ref="AC9:BF9"/>
    <mergeCell ref="BG9:CZ9"/>
    <mergeCell ref="A9:AB9"/>
    <mergeCell ref="AC11:BF11"/>
    <mergeCell ref="BG11:CZ11"/>
    <mergeCell ref="A11:AB11"/>
    <mergeCell ref="A12:AB12"/>
    <mergeCell ref="A10:AB10"/>
    <mergeCell ref="A3:CZ3"/>
    <mergeCell ref="A13:AB13"/>
    <mergeCell ref="A14:AB14"/>
    <mergeCell ref="A15:AB15"/>
    <mergeCell ref="AC15:BF15"/>
    <mergeCell ref="BG15:CZ15"/>
    <mergeCell ref="AC10:BF10"/>
    <mergeCell ref="BG10:CZ10"/>
    <mergeCell ref="AC13:BF13"/>
    <mergeCell ref="BG13:CZ13"/>
    <mergeCell ref="AC14:BF14"/>
    <mergeCell ref="BG14:CZ14"/>
    <mergeCell ref="A4:CF4"/>
    <mergeCell ref="CQ4:CZ4"/>
    <mergeCell ref="CG4:CP4"/>
    <mergeCell ref="AC12:BF12"/>
    <mergeCell ref="AL25:BV25"/>
    <mergeCell ref="BW24:CZ24"/>
    <mergeCell ref="BW25:CZ25"/>
    <mergeCell ref="BG21:CZ21"/>
    <mergeCell ref="AC22:BF22"/>
    <mergeCell ref="BG22:CZ22"/>
    <mergeCell ref="A24:AK24"/>
    <mergeCell ref="A25:AK25"/>
    <mergeCell ref="AC21:BF21"/>
    <mergeCell ref="A21:AB21"/>
    <mergeCell ref="A22:AB22"/>
    <mergeCell ref="AL24:BV24"/>
    <mergeCell ref="BG19:CZ19"/>
    <mergeCell ref="A16:AB16"/>
    <mergeCell ref="A17:AB17"/>
    <mergeCell ref="AC20:BF20"/>
    <mergeCell ref="BG20:CZ20"/>
    <mergeCell ref="AC18:BF18"/>
    <mergeCell ref="BG18:CZ18"/>
    <mergeCell ref="AC16:BF16"/>
    <mergeCell ref="BG16:CZ16"/>
    <mergeCell ref="AC17:BF17"/>
    <mergeCell ref="BG17:CZ17"/>
    <mergeCell ref="A20:AB20"/>
    <mergeCell ref="A18:AB18"/>
    <mergeCell ref="A19:AB19"/>
    <mergeCell ref="AC19:BF19"/>
  </mergeCells>
  <pageMargins left="0.78740157480314965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Z15"/>
  <sheetViews>
    <sheetView workbookViewId="0">
      <selection activeCell="AL14" sqref="AL14:BV14"/>
    </sheetView>
  </sheetViews>
  <sheetFormatPr defaultColWidth="0.85546875" defaultRowHeight="15"/>
  <cols>
    <col min="1" max="16384" width="0.85546875" style="4"/>
  </cols>
  <sheetData>
    <row r="1" spans="1:104" s="11" customFormat="1" ht="15.75">
      <c r="CZ1" s="10" t="s">
        <v>10</v>
      </c>
    </row>
    <row r="2" spans="1:104" s="11" customFormat="1" ht="15.75"/>
    <row r="3" spans="1:104" s="11" customFormat="1" ht="31.5" customHeight="1">
      <c r="A3" s="209" t="s">
        <v>26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</row>
    <row r="4" spans="1:104" ht="37.5" customHeight="1">
      <c r="F4" s="201" t="str">
        <f>ф.1.1!F6</f>
        <v>Муниципальное унитарное предприятие города Абакана "Абаканские электрические сети"</v>
      </c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  <c r="CU4" s="201"/>
    </row>
    <row r="5" spans="1:104" s="8" customFormat="1" ht="15" customHeight="1">
      <c r="F5" s="194" t="s">
        <v>21</v>
      </c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</row>
    <row r="6" spans="1:104" ht="21" customHeight="1"/>
    <row r="7" spans="1:104" s="9" customFormat="1">
      <c r="A7" s="12"/>
      <c r="B7" s="210" t="s">
        <v>27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1" t="s">
        <v>24</v>
      </c>
      <c r="AO7" s="211"/>
      <c r="AP7" s="211"/>
      <c r="AQ7" s="211"/>
      <c r="AR7" s="211"/>
      <c r="AS7" s="211"/>
      <c r="AT7" s="211"/>
      <c r="AU7" s="211"/>
      <c r="AV7" s="13" t="s">
        <v>28</v>
      </c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4"/>
      <c r="BK7" s="15"/>
      <c r="BL7" s="210" t="s">
        <v>29</v>
      </c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2"/>
    </row>
    <row r="8" spans="1:104">
      <c r="A8" s="16"/>
      <c r="B8" s="4" t="s">
        <v>30</v>
      </c>
      <c r="BJ8" s="17"/>
      <c r="BK8" s="18"/>
      <c r="BL8" s="213" t="s">
        <v>31</v>
      </c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4">
        <f>MAX(ф.1.1!BG11:CZ22)</f>
        <v>23754</v>
      </c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5"/>
    </row>
    <row r="9" spans="1:104" s="9" customFormat="1" ht="19.5" customHeight="1">
      <c r="A9" s="19"/>
      <c r="B9" s="216" t="s">
        <v>32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7"/>
      <c r="BK9" s="12"/>
      <c r="BL9" s="210" t="s">
        <v>33</v>
      </c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2"/>
    </row>
    <row r="10" spans="1:104" s="9" customFormat="1" ht="14.25" customHeight="1">
      <c r="A10" s="20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9"/>
      <c r="BK10" s="21"/>
      <c r="BL10" s="220">
        <f>SUM(ф.1.1!AC11:BF22)</f>
        <v>94.829000000000008</v>
      </c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1"/>
    </row>
    <row r="11" spans="1:104" s="9" customFormat="1" ht="32.25" customHeight="1">
      <c r="A11" s="20"/>
      <c r="B11" s="205" t="s">
        <v>34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6"/>
      <c r="BK11" s="22"/>
      <c r="BL11" s="207">
        <f>BL10/BY8</f>
        <v>3.9921276416603523E-3</v>
      </c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8"/>
    </row>
    <row r="13" spans="1:104" s="11" customFormat="1" ht="15.75">
      <c r="A13" s="195" t="str">
        <f>Титульный!A34</f>
        <v>Начальник уч.№5 "ОДС"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6" t="str">
        <f>Титульный!C34</f>
        <v>Пидюров Сергей Геннадьевич</v>
      </c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</row>
    <row r="14" spans="1:104" s="3" customFormat="1" ht="13.5" customHeight="1">
      <c r="A14" s="194" t="s">
        <v>15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 t="s">
        <v>16</v>
      </c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 t="s">
        <v>17</v>
      </c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</row>
    <row r="15" spans="1:104" ht="3" customHeight="1"/>
  </sheetData>
  <mergeCells count="19">
    <mergeCell ref="A13:AK13"/>
    <mergeCell ref="AL13:BV13"/>
    <mergeCell ref="BW13:CZ13"/>
    <mergeCell ref="A14:AK14"/>
    <mergeCell ref="AL14:BV14"/>
    <mergeCell ref="BW14:CZ14"/>
    <mergeCell ref="B11:BJ11"/>
    <mergeCell ref="BL11:CZ11"/>
    <mergeCell ref="A3:CZ3"/>
    <mergeCell ref="F4:CU4"/>
    <mergeCell ref="F5:CU5"/>
    <mergeCell ref="B7:AM7"/>
    <mergeCell ref="AN7:AU7"/>
    <mergeCell ref="BL7:CZ7"/>
    <mergeCell ref="BL8:BX8"/>
    <mergeCell ref="BY8:CZ8"/>
    <mergeCell ref="B9:BJ10"/>
    <mergeCell ref="BL9:CZ9"/>
    <mergeCell ref="BL10:CZ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9"/>
  <sheetViews>
    <sheetView topLeftCell="A4" workbookViewId="0">
      <selection activeCell="AZ24" sqref="AZ24"/>
    </sheetView>
  </sheetViews>
  <sheetFormatPr defaultColWidth="0.85546875" defaultRowHeight="15"/>
  <cols>
    <col min="1" max="16384" width="0.85546875" style="4"/>
  </cols>
  <sheetData>
    <row r="1" spans="1:104" s="11" customFormat="1" ht="15.75">
      <c r="CZ1" s="10" t="s">
        <v>10</v>
      </c>
    </row>
    <row r="2" spans="1:104" s="11" customFormat="1" ht="6" customHeight="1">
      <c r="CZ2" s="10"/>
    </row>
    <row r="3" spans="1:104" s="6" customFormat="1" ht="11.25" customHeight="1">
      <c r="CZ3" s="23" t="s">
        <v>35</v>
      </c>
    </row>
    <row r="4" spans="1:104" s="11" customFormat="1" ht="15.75"/>
    <row r="5" spans="1:104" s="11" customFormat="1" ht="46.5" customHeight="1">
      <c r="A5" s="209" t="s">
        <v>36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</row>
    <row r="6" spans="1:104" ht="39" customHeight="1">
      <c r="F6" s="201" t="str">
        <f>ф.1.1!F6</f>
        <v>Муниципальное унитарное предприятие города Абакана "Абаканские электрические сети"</v>
      </c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</row>
    <row r="7" spans="1:104" s="8" customFormat="1" ht="15" customHeight="1">
      <c r="F7" s="194" t="s">
        <v>21</v>
      </c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</row>
    <row r="9" spans="1:104" s="24" customFormat="1" ht="31.5" customHeight="1">
      <c r="A9" s="222" t="s">
        <v>37</v>
      </c>
      <c r="B9" s="223"/>
      <c r="C9" s="223"/>
      <c r="D9" s="223"/>
      <c r="E9" s="223"/>
      <c r="F9" s="223"/>
      <c r="G9" s="223"/>
      <c r="H9" s="224" t="s">
        <v>38</v>
      </c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6"/>
      <c r="BE9" s="224" t="s">
        <v>39</v>
      </c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6"/>
    </row>
    <row r="10" spans="1:104" s="9" customFormat="1" ht="31.5" customHeight="1">
      <c r="A10" s="227" t="s">
        <v>0</v>
      </c>
      <c r="B10" s="228"/>
      <c r="C10" s="228"/>
      <c r="D10" s="228"/>
      <c r="E10" s="228"/>
      <c r="F10" s="228"/>
      <c r="G10" s="229"/>
      <c r="H10" s="233"/>
      <c r="I10" s="235" t="s">
        <v>40</v>
      </c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6"/>
      <c r="BE10" s="239" t="s">
        <v>41</v>
      </c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0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240"/>
      <c r="CB10" s="240"/>
      <c r="CC10" s="240"/>
      <c r="CD10" s="240"/>
      <c r="CE10" s="240"/>
      <c r="CF10" s="240"/>
      <c r="CG10" s="240"/>
      <c r="CH10" s="240"/>
      <c r="CI10" s="240"/>
      <c r="CJ10" s="240"/>
      <c r="CK10" s="240"/>
      <c r="CL10" s="240"/>
      <c r="CM10" s="240"/>
      <c r="CN10" s="240"/>
      <c r="CO10" s="240"/>
      <c r="CP10" s="240"/>
      <c r="CQ10" s="240"/>
      <c r="CR10" s="240"/>
      <c r="CS10" s="240"/>
      <c r="CT10" s="240"/>
      <c r="CU10" s="240"/>
      <c r="CV10" s="240"/>
      <c r="CW10" s="240"/>
      <c r="CX10" s="240"/>
      <c r="CY10" s="240"/>
      <c r="CZ10" s="241"/>
    </row>
    <row r="11" spans="1:104" s="9" customFormat="1" ht="28.5" customHeight="1">
      <c r="A11" s="230"/>
      <c r="B11" s="231"/>
      <c r="C11" s="231"/>
      <c r="D11" s="231"/>
      <c r="E11" s="231"/>
      <c r="F11" s="231"/>
      <c r="G11" s="232"/>
      <c r="H11" s="234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8"/>
      <c r="BE11" s="242">
        <f>MAX(ф.1.1!BG11:CZ22)</f>
        <v>23754</v>
      </c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</row>
    <row r="12" spans="1:104" s="9" customFormat="1" ht="119.25" customHeight="1">
      <c r="A12" s="227" t="s">
        <v>1</v>
      </c>
      <c r="B12" s="228"/>
      <c r="C12" s="228"/>
      <c r="D12" s="228"/>
      <c r="E12" s="228"/>
      <c r="F12" s="228"/>
      <c r="G12" s="229"/>
      <c r="H12" s="233"/>
      <c r="I12" s="235" t="s">
        <v>42</v>
      </c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6"/>
      <c r="BE12" s="239" t="s">
        <v>43</v>
      </c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0"/>
      <c r="CD12" s="240"/>
      <c r="CE12" s="240"/>
      <c r="CF12" s="240"/>
      <c r="CG12" s="240"/>
      <c r="CH12" s="240"/>
      <c r="CI12" s="240"/>
      <c r="CJ12" s="240"/>
      <c r="CK12" s="240"/>
      <c r="CL12" s="240"/>
      <c r="CM12" s="240"/>
      <c r="CN12" s="240"/>
      <c r="CO12" s="240"/>
      <c r="CP12" s="240"/>
      <c r="CQ12" s="240"/>
      <c r="CR12" s="240"/>
      <c r="CS12" s="240"/>
      <c r="CT12" s="240"/>
      <c r="CU12" s="240"/>
      <c r="CV12" s="240"/>
      <c r="CW12" s="240"/>
      <c r="CX12" s="240"/>
      <c r="CY12" s="240"/>
      <c r="CZ12" s="241"/>
    </row>
    <row r="13" spans="1:104" s="9" customFormat="1">
      <c r="A13" s="230"/>
      <c r="B13" s="231"/>
      <c r="C13" s="231"/>
      <c r="D13" s="231"/>
      <c r="E13" s="231"/>
      <c r="F13" s="231"/>
      <c r="G13" s="232"/>
      <c r="H13" s="234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8"/>
      <c r="BE13" s="242">
        <v>1.6475299999999999</v>
      </c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</row>
    <row r="14" spans="1:104" s="9" customFormat="1" ht="105.75" customHeight="1">
      <c r="A14" s="227" t="s">
        <v>2</v>
      </c>
      <c r="B14" s="228"/>
      <c r="C14" s="228"/>
      <c r="D14" s="228"/>
      <c r="E14" s="228"/>
      <c r="F14" s="228"/>
      <c r="G14" s="229"/>
      <c r="H14" s="233"/>
      <c r="I14" s="235" t="s">
        <v>44</v>
      </c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6"/>
      <c r="BE14" s="239" t="s">
        <v>45</v>
      </c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0"/>
      <c r="BY14" s="240"/>
      <c r="BZ14" s="240"/>
      <c r="CA14" s="240"/>
      <c r="CB14" s="240"/>
      <c r="CC14" s="240"/>
      <c r="CD14" s="240"/>
      <c r="CE14" s="240"/>
      <c r="CF14" s="240"/>
      <c r="CG14" s="240"/>
      <c r="CH14" s="240"/>
      <c r="CI14" s="240"/>
      <c r="CJ14" s="240"/>
      <c r="CK14" s="240"/>
      <c r="CL14" s="240"/>
      <c r="CM14" s="240"/>
      <c r="CN14" s="240"/>
      <c r="CO14" s="240"/>
      <c r="CP14" s="240"/>
      <c r="CQ14" s="240"/>
      <c r="CR14" s="240"/>
      <c r="CS14" s="240"/>
      <c r="CT14" s="240"/>
      <c r="CU14" s="240"/>
      <c r="CV14" s="240"/>
      <c r="CW14" s="240"/>
      <c r="CX14" s="240"/>
      <c r="CY14" s="240"/>
      <c r="CZ14" s="241"/>
    </row>
    <row r="15" spans="1:104" s="9" customFormat="1">
      <c r="A15" s="230"/>
      <c r="B15" s="231"/>
      <c r="C15" s="231"/>
      <c r="D15" s="231"/>
      <c r="E15" s="231"/>
      <c r="F15" s="231"/>
      <c r="G15" s="232"/>
      <c r="H15" s="234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8"/>
      <c r="BE15" s="242">
        <v>0.81986000000000003</v>
      </c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</row>
    <row r="17" spans="1:104" s="11" customFormat="1" ht="15.75">
      <c r="A17" s="243" t="str">
        <f>Титульный!A34</f>
        <v>Начальник уч.№5 "ОДС"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196" t="str">
        <f>Титульный!C34</f>
        <v>Пидюров Сергей Геннадьевич</v>
      </c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</row>
    <row r="18" spans="1:104" s="3" customFormat="1" ht="13.5" customHeight="1">
      <c r="A18" s="194" t="s">
        <v>15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 t="s">
        <v>16</v>
      </c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 t="s">
        <v>17</v>
      </c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</row>
    <row r="19" spans="1:104" ht="3" customHeight="1"/>
  </sheetData>
  <mergeCells count="27">
    <mergeCell ref="A18:AK18"/>
    <mergeCell ref="AL18:BV18"/>
    <mergeCell ref="BW18:CZ18"/>
    <mergeCell ref="A14:G15"/>
    <mergeCell ref="H14:H15"/>
    <mergeCell ref="I14:BD15"/>
    <mergeCell ref="BE14:CZ14"/>
    <mergeCell ref="BE15:CZ15"/>
    <mergeCell ref="A17:AK17"/>
    <mergeCell ref="AL17:BV17"/>
    <mergeCell ref="BW17:CZ17"/>
    <mergeCell ref="A10:G11"/>
    <mergeCell ref="H10:H11"/>
    <mergeCell ref="I10:BD11"/>
    <mergeCell ref="BE10:CZ10"/>
    <mergeCell ref="BE11:CZ11"/>
    <mergeCell ref="A12:G13"/>
    <mergeCell ref="H12:H13"/>
    <mergeCell ref="I12:BD13"/>
    <mergeCell ref="BE12:CZ12"/>
    <mergeCell ref="BE13:CZ13"/>
    <mergeCell ref="A5:CZ5"/>
    <mergeCell ref="F6:CU6"/>
    <mergeCell ref="F7:CU7"/>
    <mergeCell ref="A9:G9"/>
    <mergeCell ref="H9:BD9"/>
    <mergeCell ref="BE9:CZ9"/>
  </mergeCells>
  <pageMargins left="0.70866141732283472" right="0.39370078740157483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L24"/>
  <sheetViews>
    <sheetView zoomScale="115" zoomScaleNormal="115" workbookViewId="0">
      <selection activeCell="Y8" sqref="Y8:AR8"/>
    </sheetView>
  </sheetViews>
  <sheetFormatPr defaultColWidth="0.85546875" defaultRowHeight="15"/>
  <cols>
    <col min="1" max="20" width="0.85546875" style="4"/>
    <col min="21" max="21" width="4.42578125" style="4" customWidth="1"/>
    <col min="22" max="22" width="5.28515625" style="4" customWidth="1"/>
    <col min="23" max="23" width="7.140625" style="4" customWidth="1"/>
    <col min="24" max="24" width="6.5703125" style="4" customWidth="1"/>
    <col min="25" max="42" width="0.85546875" style="4"/>
    <col min="43" max="43" width="5.28515625" style="4" customWidth="1"/>
    <col min="44" max="44" width="4.42578125" style="4" customWidth="1"/>
    <col min="45" max="59" width="0.85546875" style="4"/>
    <col min="60" max="60" width="0.42578125" style="4" customWidth="1"/>
    <col min="61" max="61" width="0.7109375" style="4" hidden="1" customWidth="1"/>
    <col min="62" max="62" width="0.85546875" style="4" hidden="1" customWidth="1"/>
    <col min="63" max="63" width="0.140625" style="4" hidden="1" customWidth="1"/>
    <col min="64" max="64" width="1" style="4" customWidth="1"/>
    <col min="65" max="65" width="12.85546875" style="4" customWidth="1"/>
    <col min="66" max="66" width="11.7109375" style="4" customWidth="1"/>
    <col min="67" max="67" width="6.85546875" style="4" customWidth="1"/>
    <col min="68" max="68" width="0.42578125" style="4" customWidth="1"/>
    <col min="69" max="69" width="3.7109375" style="4" hidden="1" customWidth="1"/>
    <col min="70" max="70" width="3.7109375" style="4" customWidth="1"/>
    <col min="71" max="73" width="0.85546875" style="4"/>
    <col min="74" max="74" width="0.5703125" style="4" customWidth="1"/>
    <col min="75" max="81" width="0.85546875" style="4"/>
    <col min="82" max="83" width="3.140625" style="4" customWidth="1"/>
    <col min="84" max="16384" width="0.85546875" style="4"/>
  </cols>
  <sheetData>
    <row r="1" spans="1:90" s="11" customFormat="1" ht="54" customHeight="1">
      <c r="A1" s="209" t="s">
        <v>336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63"/>
    </row>
    <row r="2" spans="1:90" s="11" customFormat="1" ht="9" customHeight="1">
      <c r="BM2" s="62"/>
      <c r="BN2" s="62"/>
      <c r="CE2" s="62"/>
    </row>
    <row r="3" spans="1:90" ht="18.75" customHeight="1">
      <c r="F3" s="201" t="str">
        <f>ф.1.1!F6</f>
        <v>Муниципальное унитарное предприятие города Абакана "Абаканские электрические сети"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63"/>
    </row>
    <row r="4" spans="1:90" s="8" customFormat="1" ht="15" customHeight="1">
      <c r="F4" s="194" t="s">
        <v>21</v>
      </c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61"/>
    </row>
    <row r="5" spans="1:90" s="9" customFormat="1" ht="19.5" customHeight="1">
      <c r="A5" s="224" t="s">
        <v>46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6"/>
      <c r="Y5" s="224" t="s">
        <v>47</v>
      </c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6"/>
      <c r="AS5" s="224" t="s">
        <v>48</v>
      </c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6"/>
      <c r="BM5" s="248" t="s">
        <v>148</v>
      </c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50"/>
    </row>
    <row r="6" spans="1:90" s="9" customFormat="1" ht="30.75" customHeight="1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8"/>
      <c r="Y6" s="256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8"/>
      <c r="AS6" s="256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8"/>
      <c r="BM6" s="69">
        <v>2015</v>
      </c>
      <c r="BN6" s="69">
        <v>2016</v>
      </c>
      <c r="BO6" s="251" t="s">
        <v>24</v>
      </c>
      <c r="BP6" s="251"/>
      <c r="BQ6" s="251"/>
      <c r="BR6" s="251"/>
      <c r="BS6" s="251"/>
      <c r="BT6" s="251"/>
      <c r="BU6" s="251"/>
      <c r="BV6" s="251"/>
      <c r="BW6" s="251" t="s">
        <v>75</v>
      </c>
      <c r="BX6" s="251"/>
      <c r="BY6" s="251"/>
      <c r="BZ6" s="251"/>
      <c r="CA6" s="251"/>
      <c r="CB6" s="251"/>
      <c r="CC6" s="251"/>
      <c r="CD6" s="251"/>
      <c r="CE6" s="251" t="s">
        <v>76</v>
      </c>
      <c r="CF6" s="251"/>
      <c r="CG6" s="251"/>
      <c r="CH6" s="251"/>
      <c r="CI6" s="251"/>
      <c r="CJ6" s="251"/>
      <c r="CK6" s="251"/>
      <c r="CL6" s="251"/>
    </row>
    <row r="7" spans="1:90" ht="45" customHeight="1">
      <c r="A7" s="25"/>
      <c r="B7" s="252" t="s">
        <v>52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3"/>
      <c r="Y7" s="254" t="s">
        <v>68</v>
      </c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5" t="s">
        <v>68</v>
      </c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65">
        <v>2.1549999999999998E-3</v>
      </c>
      <c r="BN7" s="65">
        <v>3.3990000000000001E-3</v>
      </c>
      <c r="BO7" s="223">
        <f>ф.1.2!BL11</f>
        <v>3.9921276416603523E-3</v>
      </c>
      <c r="BP7" s="223"/>
      <c r="BQ7" s="223"/>
      <c r="BR7" s="223"/>
      <c r="BS7" s="223"/>
      <c r="BT7" s="223"/>
      <c r="BU7" s="223"/>
      <c r="BV7" s="223"/>
      <c r="BW7" s="223">
        <f>BO7*(1-0.015)</f>
        <v>3.9322457270354466E-3</v>
      </c>
      <c r="BX7" s="223"/>
      <c r="BY7" s="223"/>
      <c r="BZ7" s="223"/>
      <c r="CA7" s="223"/>
      <c r="CB7" s="223"/>
      <c r="CC7" s="223"/>
      <c r="CD7" s="223"/>
      <c r="CE7" s="223">
        <f>BW7*(1-0.015)</f>
        <v>3.8732620411299147E-3</v>
      </c>
      <c r="CF7" s="223"/>
      <c r="CG7" s="223"/>
      <c r="CH7" s="223"/>
      <c r="CI7" s="223"/>
      <c r="CJ7" s="223"/>
      <c r="CK7" s="223"/>
      <c r="CL7" s="223"/>
    </row>
    <row r="8" spans="1:90" ht="46.5" customHeight="1">
      <c r="A8" s="25"/>
      <c r="B8" s="252" t="s">
        <v>49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3"/>
      <c r="Y8" s="255" t="s">
        <v>68</v>
      </c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 t="s">
        <v>68</v>
      </c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65">
        <v>1</v>
      </c>
      <c r="BN8" s="65">
        <v>1</v>
      </c>
      <c r="BO8" s="223">
        <v>1</v>
      </c>
      <c r="BP8" s="223"/>
      <c r="BQ8" s="223"/>
      <c r="BR8" s="223"/>
      <c r="BS8" s="223"/>
      <c r="BT8" s="223"/>
      <c r="BU8" s="223"/>
      <c r="BV8" s="223"/>
      <c r="BW8" s="223">
        <v>1</v>
      </c>
      <c r="BX8" s="223"/>
      <c r="BY8" s="223"/>
      <c r="BZ8" s="223"/>
      <c r="CA8" s="223"/>
      <c r="CB8" s="223"/>
      <c r="CC8" s="223"/>
      <c r="CD8" s="223"/>
      <c r="CE8" s="223">
        <v>1</v>
      </c>
      <c r="CF8" s="223"/>
      <c r="CG8" s="223"/>
      <c r="CH8" s="223"/>
      <c r="CI8" s="223"/>
      <c r="CJ8" s="223"/>
      <c r="CK8" s="223"/>
      <c r="CL8" s="223"/>
    </row>
    <row r="9" spans="1:90" ht="48" customHeight="1">
      <c r="A9" s="25"/>
      <c r="B9" s="252" t="s">
        <v>77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3"/>
      <c r="Y9" s="255" t="s">
        <v>68</v>
      </c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 t="s">
        <v>68</v>
      </c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65">
        <v>0.89749999999999996</v>
      </c>
      <c r="BN9" s="65">
        <v>0.92269999999999996</v>
      </c>
      <c r="BO9" s="223">
        <f>ф.2.4!AX46</f>
        <v>0.87000000000000011</v>
      </c>
      <c r="BP9" s="223"/>
      <c r="BQ9" s="223"/>
      <c r="BR9" s="223"/>
      <c r="BS9" s="223"/>
      <c r="BT9" s="223"/>
      <c r="BU9" s="223"/>
      <c r="BV9" s="223"/>
      <c r="BW9" s="261">
        <f>ф.2.4!BI46</f>
        <v>0.8569500000000001</v>
      </c>
      <c r="BX9" s="223"/>
      <c r="BY9" s="223"/>
      <c r="BZ9" s="223"/>
      <c r="CA9" s="223"/>
      <c r="CB9" s="223"/>
      <c r="CC9" s="223"/>
      <c r="CD9" s="223"/>
      <c r="CE9" s="223">
        <f>ф.2.4!BT46</f>
        <v>0.84409575000000003</v>
      </c>
      <c r="CF9" s="223"/>
      <c r="CG9" s="223"/>
      <c r="CH9" s="223"/>
      <c r="CI9" s="223"/>
      <c r="CJ9" s="223"/>
      <c r="CK9" s="223"/>
      <c r="CL9" s="223"/>
    </row>
    <row r="10" spans="1:90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90" s="11" customFormat="1" ht="15.75">
      <c r="A11" s="247" t="str">
        <f>Титульный!A32</f>
        <v>Директор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6" t="str">
        <f>Титульный!C32</f>
        <v>Кочетков Александр Александрович</v>
      </c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247"/>
      <c r="BS11" s="247"/>
      <c r="BT11" s="247"/>
      <c r="BU11" s="247"/>
      <c r="BV11" s="247"/>
      <c r="BW11" s="247"/>
      <c r="BX11" s="247"/>
      <c r="BY11" s="247"/>
      <c r="BZ11" s="247"/>
      <c r="CA11" s="247"/>
      <c r="CB11" s="247"/>
      <c r="CC11" s="247"/>
      <c r="CD11" s="247"/>
      <c r="CE11" s="247"/>
      <c r="CF11" s="247"/>
      <c r="CG11" s="247"/>
      <c r="CH11" s="247"/>
      <c r="CI11" s="247"/>
      <c r="CJ11" s="247"/>
    </row>
    <row r="12" spans="1:90" s="3" customFormat="1" ht="13.5" customHeight="1">
      <c r="A12" s="244" t="s">
        <v>15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 t="s">
        <v>16</v>
      </c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5" t="s">
        <v>17</v>
      </c>
      <c r="BZ12" s="245"/>
      <c r="CA12" s="245"/>
      <c r="CB12" s="245"/>
      <c r="CC12" s="245"/>
      <c r="CD12" s="245"/>
      <c r="CE12" s="245"/>
      <c r="CF12" s="245"/>
      <c r="CG12" s="245"/>
      <c r="CH12" s="245"/>
      <c r="CI12" s="245"/>
      <c r="CJ12" s="245"/>
    </row>
    <row r="13" spans="1:9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</row>
    <row r="14" spans="1:90" s="112" customFormat="1" ht="15.75">
      <c r="A14" s="247" t="str">
        <f>Титульный!A34</f>
        <v>Начальник уч.№5 "ОДС"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6" t="str">
        <f>Титульный!C34</f>
        <v>Пидюров Сергей Геннадьевич</v>
      </c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</row>
    <row r="15" spans="1:90" s="3" customFormat="1" ht="13.5" customHeight="1">
      <c r="A15" s="244" t="s">
        <v>15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 t="s">
        <v>16</v>
      </c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5" t="s">
        <v>17</v>
      </c>
      <c r="BZ15" s="245"/>
      <c r="CA15" s="245"/>
      <c r="CB15" s="245"/>
      <c r="CC15" s="245"/>
      <c r="CD15" s="245"/>
      <c r="CE15" s="245"/>
      <c r="CF15" s="245"/>
      <c r="CG15" s="245"/>
      <c r="CH15" s="245"/>
      <c r="CI15" s="245"/>
      <c r="CJ15" s="245"/>
    </row>
    <row r="16" spans="1:9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</row>
    <row r="17" spans="1:88" s="112" customFormat="1" ht="15.75">
      <c r="A17" s="247" t="s">
        <v>329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 t="s">
        <v>330</v>
      </c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</row>
    <row r="18" spans="1:88" s="3" customFormat="1" ht="13.5" customHeight="1">
      <c r="A18" s="244" t="s">
        <v>15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 t="s">
        <v>16</v>
      </c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5" t="s">
        <v>17</v>
      </c>
      <c r="BZ18" s="245"/>
      <c r="CA18" s="245"/>
      <c r="CB18" s="245"/>
      <c r="CC18" s="245"/>
      <c r="CD18" s="245"/>
      <c r="CE18" s="245"/>
      <c r="CF18" s="245"/>
      <c r="CG18" s="245"/>
      <c r="CH18" s="245"/>
      <c r="CI18" s="245"/>
      <c r="CJ18" s="245"/>
    </row>
    <row r="19" spans="1:88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</row>
    <row r="20" spans="1:88" s="112" customFormat="1" ht="15.75">
      <c r="A20" s="246" t="str">
        <f>Титульный!C37</f>
        <v>Зам. Начальника ПТО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6" t="str">
        <f>Титульный!C36</f>
        <v>Арапаева Ольга Сергеевна</v>
      </c>
      <c r="AM20" s="247"/>
      <c r="AN20" s="247"/>
      <c r="AO20" s="247"/>
      <c r="AP20" s="247"/>
      <c r="AQ20" s="247"/>
      <c r="AR20" s="247"/>
      <c r="AS20" s="247"/>
      <c r="AT20" s="247"/>
      <c r="AU20" s="247"/>
      <c r="AV20" s="247"/>
      <c r="AW20" s="247"/>
      <c r="AX20" s="247"/>
      <c r="AY20" s="247"/>
      <c r="AZ20" s="247"/>
      <c r="BA20" s="247"/>
      <c r="BB20" s="247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247"/>
      <c r="BO20" s="247"/>
      <c r="BP20" s="247"/>
      <c r="BQ20" s="247"/>
      <c r="BR20" s="247"/>
      <c r="BS20" s="247"/>
      <c r="BT20" s="247"/>
      <c r="BU20" s="247"/>
      <c r="BV20" s="247"/>
      <c r="BW20" s="247"/>
      <c r="BX20" s="247"/>
      <c r="BY20" s="247"/>
      <c r="BZ20" s="247"/>
      <c r="CA20" s="247"/>
      <c r="CB20" s="247"/>
      <c r="CC20" s="247"/>
      <c r="CD20" s="247"/>
      <c r="CE20" s="247"/>
      <c r="CF20" s="247"/>
      <c r="CG20" s="247"/>
      <c r="CH20" s="247"/>
      <c r="CI20" s="247"/>
      <c r="CJ20" s="247"/>
    </row>
    <row r="21" spans="1:88" s="3" customFormat="1" ht="13.5" customHeight="1">
      <c r="A21" s="244" t="s">
        <v>15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 t="s">
        <v>16</v>
      </c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  <c r="BB21" s="244"/>
      <c r="BC21" s="244"/>
      <c r="BD21" s="244"/>
      <c r="BE21" s="244"/>
      <c r="BF21" s="244"/>
      <c r="BG21" s="244"/>
      <c r="BH21" s="244"/>
      <c r="BI21" s="244"/>
      <c r="BJ21" s="244"/>
      <c r="BK21" s="244"/>
      <c r="BL21" s="244"/>
      <c r="BM21" s="244"/>
      <c r="BN21" s="244"/>
      <c r="BO21" s="244"/>
      <c r="BP21" s="244"/>
      <c r="BQ21" s="244"/>
      <c r="BR21" s="244"/>
      <c r="BS21" s="244"/>
      <c r="BT21" s="244"/>
      <c r="BU21" s="244"/>
      <c r="BV21" s="244"/>
      <c r="BW21" s="244"/>
      <c r="BX21" s="244"/>
      <c r="BY21" s="245" t="s">
        <v>17</v>
      </c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</row>
    <row r="22" spans="1:88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88" s="6" customFormat="1" ht="27.75" customHeight="1">
      <c r="A23" s="259" t="s">
        <v>50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0"/>
      <c r="BH23" s="260"/>
      <c r="BI23" s="260"/>
      <c r="BJ23" s="260"/>
      <c r="BK23" s="260"/>
      <c r="BL23" s="260"/>
      <c r="BM23" s="260"/>
      <c r="BN23" s="260"/>
      <c r="BO23" s="260"/>
      <c r="BP23" s="260"/>
      <c r="BQ23" s="260"/>
      <c r="BR23" s="260"/>
      <c r="BS23" s="260"/>
      <c r="BT23" s="260"/>
      <c r="BU23" s="260"/>
      <c r="BV23" s="260"/>
      <c r="BW23" s="260"/>
      <c r="BX23" s="260"/>
      <c r="BY23" s="260"/>
      <c r="BZ23" s="260"/>
      <c r="CA23" s="260"/>
      <c r="CB23" s="260"/>
      <c r="CC23" s="260"/>
      <c r="CD23" s="260"/>
      <c r="CE23" s="64"/>
    </row>
    <row r="24" spans="1:88" ht="19.5" customHeight="1">
      <c r="A24" s="27" t="s">
        <v>51</v>
      </c>
    </row>
  </sheetData>
  <mergeCells count="57">
    <mergeCell ref="A12:AK12"/>
    <mergeCell ref="AL12:BX12"/>
    <mergeCell ref="A23:CD23"/>
    <mergeCell ref="B9:X9"/>
    <mergeCell ref="Y9:AR9"/>
    <mergeCell ref="AS9:BL9"/>
    <mergeCell ref="BO9:BV9"/>
    <mergeCell ref="BW9:CD9"/>
    <mergeCell ref="A11:AK11"/>
    <mergeCell ref="AL11:BX11"/>
    <mergeCell ref="BY11:CD11"/>
    <mergeCell ref="A14:AK14"/>
    <mergeCell ref="AL14:BX14"/>
    <mergeCell ref="BY14:CD14"/>
    <mergeCell ref="A18:AK18"/>
    <mergeCell ref="AL18:BX18"/>
    <mergeCell ref="A1:CD1"/>
    <mergeCell ref="F3:CD3"/>
    <mergeCell ref="F4:CD4"/>
    <mergeCell ref="A5:X6"/>
    <mergeCell ref="Y5:AR6"/>
    <mergeCell ref="AS5:BL6"/>
    <mergeCell ref="BO6:BV6"/>
    <mergeCell ref="BW6:CD6"/>
    <mergeCell ref="B8:X8"/>
    <mergeCell ref="Y8:AR8"/>
    <mergeCell ref="AS8:BL8"/>
    <mergeCell ref="BO8:BV8"/>
    <mergeCell ref="BW8:CD8"/>
    <mergeCell ref="B7:X7"/>
    <mergeCell ref="Y7:AR7"/>
    <mergeCell ref="AS7:BL7"/>
    <mergeCell ref="BO7:BV7"/>
    <mergeCell ref="BW7:CD7"/>
    <mergeCell ref="CE11:CJ11"/>
    <mergeCell ref="BY12:CJ12"/>
    <mergeCell ref="BM5:CL5"/>
    <mergeCell ref="CE7:CL7"/>
    <mergeCell ref="CE6:CL6"/>
    <mergeCell ref="CE8:CL8"/>
    <mergeCell ref="CE9:CL9"/>
    <mergeCell ref="CE14:CJ14"/>
    <mergeCell ref="A15:AK15"/>
    <mergeCell ref="AL15:BX15"/>
    <mergeCell ref="BY15:CJ15"/>
    <mergeCell ref="A17:AK17"/>
    <mergeCell ref="AL17:BX17"/>
    <mergeCell ref="BY17:CD17"/>
    <mergeCell ref="CE17:CJ17"/>
    <mergeCell ref="A21:AK21"/>
    <mergeCell ref="AL21:BX21"/>
    <mergeCell ref="BY21:CJ21"/>
    <mergeCell ref="BY18:CJ18"/>
    <mergeCell ref="A20:AK20"/>
    <mergeCell ref="AL20:BX20"/>
    <mergeCell ref="BY20:CD20"/>
    <mergeCell ref="CE20:CJ20"/>
  </mergeCells>
  <pageMargins left="0.39370078740157483" right="0.39370078740157483" top="0.7480314960629921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W31"/>
  <sheetViews>
    <sheetView zoomScaleNormal="100" workbookViewId="0">
      <selection activeCell="CW1" sqref="CW1"/>
    </sheetView>
  </sheetViews>
  <sheetFormatPr defaultColWidth="0.85546875" defaultRowHeight="15"/>
  <cols>
    <col min="1" max="48" width="0.85546875" style="4"/>
    <col min="49" max="49" width="0.28515625" style="4" customWidth="1"/>
    <col min="50" max="51" width="0.85546875" style="4" hidden="1" customWidth="1"/>
    <col min="52" max="53" width="0.7109375" style="4" hidden="1" customWidth="1"/>
    <col min="54" max="54" width="0.42578125" style="4" hidden="1" customWidth="1"/>
    <col min="55" max="55" width="0.85546875" style="4" hidden="1" customWidth="1"/>
    <col min="56" max="56" width="3.140625" style="4" customWidth="1"/>
    <col min="57" max="78" width="0.85546875" style="4"/>
    <col min="79" max="79" width="4.5703125" style="4" customWidth="1"/>
    <col min="80" max="80" width="3.28515625" style="4" customWidth="1"/>
    <col min="81" max="99" width="0.85546875" style="4"/>
    <col min="100" max="100" width="0.7109375" style="4" hidden="1" customWidth="1"/>
    <col min="101" max="101" width="6.42578125" style="4" customWidth="1"/>
    <col min="102" max="16384" width="0.85546875" style="4"/>
  </cols>
  <sheetData>
    <row r="1" spans="1:101" s="11" customFormat="1" ht="15.75">
      <c r="CW1" s="10"/>
    </row>
    <row r="2" spans="1:101" s="11" customFormat="1" ht="15.75"/>
    <row r="3" spans="1:101" s="11" customFormat="1" ht="31.5" customHeight="1">
      <c r="A3" s="209" t="s">
        <v>53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</row>
    <row r="4" spans="1:101" s="11" customFormat="1" ht="15.7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</row>
    <row r="5" spans="1:101" ht="16.5" customHeight="1">
      <c r="A5" s="264" t="str">
        <f>Титульный!B14</f>
        <v>Муниципальное унитарное предприятие города Абакана "Абаканские электрические сети"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  <c r="BY5" s="264"/>
      <c r="BZ5" s="264"/>
      <c r="CA5" s="264"/>
      <c r="CB5" s="264"/>
      <c r="CC5" s="264"/>
      <c r="CD5" s="264"/>
      <c r="CE5" s="264"/>
      <c r="CF5" s="264"/>
      <c r="CG5" s="264"/>
      <c r="CH5" s="264"/>
      <c r="CI5" s="264"/>
      <c r="CJ5" s="264"/>
      <c r="CK5" s="264"/>
      <c r="CL5" s="264"/>
      <c r="CM5" s="264"/>
      <c r="CN5" s="264"/>
      <c r="CO5" s="264"/>
      <c r="CP5" s="264"/>
      <c r="CQ5" s="264"/>
      <c r="CR5" s="264"/>
      <c r="CS5" s="264"/>
      <c r="CT5" s="264"/>
      <c r="CU5" s="264"/>
    </row>
    <row r="6" spans="1:101" s="8" customFormat="1" ht="15" customHeight="1">
      <c r="F6" s="194" t="s">
        <v>54</v>
      </c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</row>
    <row r="8" spans="1:101" s="24" customFormat="1" ht="118.5" customHeight="1">
      <c r="A8" s="222" t="s">
        <v>37</v>
      </c>
      <c r="B8" s="223"/>
      <c r="C8" s="223"/>
      <c r="D8" s="223"/>
      <c r="E8" s="223"/>
      <c r="F8" s="223"/>
      <c r="G8" s="222" t="s">
        <v>55</v>
      </c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 t="s">
        <v>56</v>
      </c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 t="s">
        <v>57</v>
      </c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</row>
    <row r="9" spans="1:101" s="9" customFormat="1" ht="31.5" customHeight="1">
      <c r="A9" s="265" t="s">
        <v>0</v>
      </c>
      <c r="B9" s="265"/>
      <c r="C9" s="265"/>
      <c r="D9" s="265"/>
      <c r="E9" s="265"/>
      <c r="F9" s="265"/>
      <c r="G9" s="268" t="s">
        <v>58</v>
      </c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6">
        <v>1209.394</v>
      </c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</row>
    <row r="10" spans="1:101" s="9" customFormat="1" ht="46.5" customHeight="1">
      <c r="A10" s="265" t="s">
        <v>59</v>
      </c>
      <c r="B10" s="265"/>
      <c r="C10" s="265"/>
      <c r="D10" s="265"/>
      <c r="E10" s="265"/>
      <c r="F10" s="265"/>
      <c r="G10" s="268" t="s">
        <v>60</v>
      </c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6">
        <v>694.87199999999996</v>
      </c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</row>
    <row r="11" spans="1:101" s="9" customFormat="1" ht="36" customHeight="1">
      <c r="A11" s="265" t="s">
        <v>1</v>
      </c>
      <c r="B11" s="265"/>
      <c r="C11" s="265"/>
      <c r="D11" s="265"/>
      <c r="E11" s="265"/>
      <c r="F11" s="265"/>
      <c r="G11" s="268" t="s">
        <v>61</v>
      </c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9" t="s">
        <v>62</v>
      </c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</row>
    <row r="12" spans="1:101" s="9" customFormat="1" ht="24" customHeight="1">
      <c r="A12" s="265"/>
      <c r="B12" s="265"/>
      <c r="C12" s="265"/>
      <c r="D12" s="265"/>
      <c r="E12" s="265"/>
      <c r="F12" s="265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70">
        <v>57.45621360780688</v>
      </c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  <c r="CB12" s="272"/>
      <c r="CC12" s="267"/>
      <c r="CD12" s="267"/>
      <c r="CE12" s="267"/>
      <c r="CF12" s="267"/>
      <c r="CG12" s="267"/>
      <c r="CH12" s="267"/>
      <c r="CI12" s="267"/>
      <c r="CJ12" s="267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</row>
    <row r="13" spans="1:101" s="9" customFormat="1" ht="42.75" customHeight="1">
      <c r="A13" s="265" t="s">
        <v>2</v>
      </c>
      <c r="B13" s="265"/>
      <c r="C13" s="265"/>
      <c r="D13" s="265"/>
      <c r="E13" s="265"/>
      <c r="F13" s="265"/>
      <c r="G13" s="268" t="s">
        <v>63</v>
      </c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9" t="s">
        <v>337</v>
      </c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</row>
    <row r="14" spans="1:101" s="9" customFormat="1">
      <c r="A14" s="265"/>
      <c r="B14" s="265"/>
      <c r="C14" s="265"/>
      <c r="D14" s="265"/>
      <c r="E14" s="265"/>
      <c r="F14" s="265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73">
        <v>23754</v>
      </c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  <c r="BS14" s="273"/>
      <c r="BT14" s="273"/>
      <c r="BU14" s="273"/>
      <c r="BV14" s="273"/>
      <c r="BW14" s="273"/>
      <c r="BX14" s="273"/>
      <c r="BY14" s="273"/>
      <c r="BZ14" s="273"/>
      <c r="CA14" s="273"/>
      <c r="CB14" s="273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</row>
    <row r="15" spans="1:101" s="9" customFormat="1" ht="30" customHeight="1">
      <c r="A15" s="265" t="s">
        <v>3</v>
      </c>
      <c r="B15" s="265"/>
      <c r="C15" s="265"/>
      <c r="D15" s="265"/>
      <c r="E15" s="265"/>
      <c r="F15" s="265"/>
      <c r="G15" s="268" t="s">
        <v>64</v>
      </c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6">
        <f>2041</f>
        <v>2041</v>
      </c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</row>
    <row r="16" spans="1:101" s="9" customFormat="1" ht="16.5" customHeight="1">
      <c r="A16" s="265" t="s">
        <v>4</v>
      </c>
      <c r="B16" s="265"/>
      <c r="C16" s="265"/>
      <c r="D16" s="265"/>
      <c r="E16" s="265"/>
      <c r="F16" s="265"/>
      <c r="G16" s="268" t="s">
        <v>65</v>
      </c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74">
        <v>17.2</v>
      </c>
      <c r="BF16" s="275"/>
      <c r="BG16" s="275"/>
      <c r="BH16" s="275"/>
      <c r="BI16" s="275"/>
      <c r="BJ16" s="275"/>
      <c r="BK16" s="275"/>
      <c r="BL16" s="275"/>
      <c r="BM16" s="275"/>
      <c r="BN16" s="275"/>
      <c r="BO16" s="275"/>
      <c r="BP16" s="275"/>
      <c r="BQ16" s="275"/>
      <c r="BR16" s="275"/>
      <c r="BS16" s="275"/>
      <c r="BT16" s="275"/>
      <c r="BU16" s="275"/>
      <c r="BV16" s="275"/>
      <c r="BW16" s="275"/>
      <c r="BX16" s="275"/>
      <c r="BY16" s="275"/>
      <c r="BZ16" s="275"/>
      <c r="CA16" s="275"/>
      <c r="CB16" s="276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</row>
    <row r="17" spans="1:101" s="9" customFormat="1" ht="26.25" customHeight="1">
      <c r="A17" s="265" t="s">
        <v>5</v>
      </c>
      <c r="B17" s="265"/>
      <c r="C17" s="265"/>
      <c r="D17" s="265"/>
      <c r="E17" s="265"/>
      <c r="F17" s="265"/>
      <c r="G17" s="268" t="s">
        <v>66</v>
      </c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9" t="s">
        <v>67</v>
      </c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77" t="s">
        <v>68</v>
      </c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</row>
    <row r="18" spans="1:101" s="9" customFormat="1" ht="18" customHeight="1">
      <c r="A18" s="265"/>
      <c r="B18" s="265"/>
      <c r="C18" s="265"/>
      <c r="D18" s="265"/>
      <c r="E18" s="265"/>
      <c r="F18" s="265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78" t="s">
        <v>4</v>
      </c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</row>
    <row r="19" spans="1:101" s="9" customFormat="1" ht="26.25" customHeight="1">
      <c r="A19" s="265" t="s">
        <v>6</v>
      </c>
      <c r="B19" s="265"/>
      <c r="C19" s="265"/>
      <c r="D19" s="265"/>
      <c r="E19" s="265"/>
      <c r="F19" s="265"/>
      <c r="G19" s="268" t="s">
        <v>69</v>
      </c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9" t="s">
        <v>70</v>
      </c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77" t="s">
        <v>68</v>
      </c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</row>
    <row r="20" spans="1:101" s="9" customFormat="1" ht="18" customHeight="1">
      <c r="A20" s="265"/>
      <c r="B20" s="265"/>
      <c r="C20" s="265"/>
      <c r="D20" s="265"/>
      <c r="E20" s="265"/>
      <c r="F20" s="265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78" t="s">
        <v>4</v>
      </c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</row>
    <row r="21" spans="1:101" ht="3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</row>
    <row r="22" spans="1:101" s="6" customFormat="1" ht="38.25" customHeight="1">
      <c r="A22" s="259" t="s">
        <v>71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0"/>
      <c r="BA22" s="260"/>
      <c r="BB22" s="260"/>
      <c r="BC22" s="260"/>
      <c r="BD22" s="260"/>
      <c r="BE22" s="260"/>
      <c r="BF22" s="260"/>
      <c r="BG22" s="260"/>
      <c r="BH22" s="260"/>
      <c r="BI22" s="260"/>
      <c r="BJ22" s="260"/>
      <c r="BK22" s="260"/>
      <c r="BL22" s="260"/>
      <c r="BM22" s="260"/>
      <c r="BN22" s="260"/>
      <c r="BO22" s="260"/>
      <c r="BP22" s="260"/>
      <c r="BQ22" s="260"/>
      <c r="BR22" s="260"/>
      <c r="BS22" s="260"/>
      <c r="BT22" s="260"/>
      <c r="BU22" s="260"/>
      <c r="BV22" s="260"/>
      <c r="BW22" s="260"/>
      <c r="BX22" s="260"/>
      <c r="BY22" s="260"/>
      <c r="BZ22" s="260"/>
      <c r="CA22" s="260"/>
      <c r="CB22" s="260"/>
      <c r="CC22" s="260"/>
      <c r="CD22" s="260"/>
      <c r="CE22" s="260"/>
      <c r="CF22" s="260"/>
      <c r="CG22" s="260"/>
      <c r="CH22" s="260"/>
      <c r="CI22" s="260"/>
      <c r="CJ22" s="260"/>
      <c r="CK22" s="260"/>
      <c r="CL22" s="260"/>
      <c r="CM22" s="260"/>
      <c r="CN22" s="260"/>
      <c r="CO22" s="260"/>
      <c r="CP22" s="260"/>
      <c r="CQ22" s="260"/>
      <c r="CR22" s="260"/>
      <c r="CS22" s="260"/>
      <c r="CT22" s="260"/>
      <c r="CU22" s="260"/>
      <c r="CV22" s="260"/>
      <c r="CW22" s="260"/>
    </row>
    <row r="23" spans="1:101" s="6" customFormat="1" ht="36" customHeight="1">
      <c r="A23" s="259" t="s">
        <v>72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0"/>
      <c r="BH23" s="260"/>
      <c r="BI23" s="260"/>
      <c r="BJ23" s="260"/>
      <c r="BK23" s="260"/>
      <c r="BL23" s="260"/>
      <c r="BM23" s="260"/>
      <c r="BN23" s="260"/>
      <c r="BO23" s="260"/>
      <c r="BP23" s="260"/>
      <c r="BQ23" s="260"/>
      <c r="BR23" s="260"/>
      <c r="BS23" s="260"/>
      <c r="BT23" s="260"/>
      <c r="BU23" s="260"/>
      <c r="BV23" s="260"/>
      <c r="BW23" s="260"/>
      <c r="BX23" s="260"/>
      <c r="BY23" s="260"/>
      <c r="BZ23" s="260"/>
      <c r="CA23" s="260"/>
      <c r="CB23" s="260"/>
      <c r="CC23" s="260"/>
      <c r="CD23" s="260"/>
      <c r="CE23" s="260"/>
      <c r="CF23" s="260"/>
      <c r="CG23" s="260"/>
      <c r="CH23" s="260"/>
      <c r="CI23" s="260"/>
      <c r="CJ23" s="260"/>
      <c r="CK23" s="260"/>
      <c r="CL23" s="260"/>
      <c r="CM23" s="260"/>
      <c r="CN23" s="260"/>
      <c r="CO23" s="260"/>
      <c r="CP23" s="260"/>
      <c r="CQ23" s="260"/>
      <c r="CR23" s="260"/>
      <c r="CS23" s="260"/>
      <c r="CT23" s="260"/>
      <c r="CU23" s="260"/>
      <c r="CV23" s="260"/>
      <c r="CW23" s="260"/>
    </row>
    <row r="24" spans="1:101" s="6" customFormat="1" ht="24" customHeight="1">
      <c r="A24" s="259" t="s">
        <v>73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0"/>
      <c r="BR24" s="260"/>
      <c r="BS24" s="260"/>
      <c r="BT24" s="260"/>
      <c r="BU24" s="260"/>
      <c r="BV24" s="260"/>
      <c r="BW24" s="260"/>
      <c r="BX24" s="260"/>
      <c r="BY24" s="260"/>
      <c r="BZ24" s="260"/>
      <c r="CA24" s="260"/>
      <c r="CB24" s="260"/>
      <c r="CC24" s="260"/>
      <c r="CD24" s="260"/>
      <c r="CE24" s="260"/>
      <c r="CF24" s="260"/>
      <c r="CG24" s="260"/>
      <c r="CH24" s="260"/>
      <c r="CI24" s="260"/>
      <c r="CJ24" s="260"/>
      <c r="CK24" s="260"/>
      <c r="CL24" s="260"/>
      <c r="CM24" s="260"/>
      <c r="CN24" s="260"/>
      <c r="CO24" s="260"/>
      <c r="CP24" s="260"/>
      <c r="CQ24" s="260"/>
      <c r="CR24" s="260"/>
      <c r="CS24" s="260"/>
      <c r="CT24" s="260"/>
      <c r="CU24" s="260"/>
      <c r="CV24" s="260"/>
      <c r="CW24" s="260"/>
    </row>
    <row r="25" spans="1:101" s="6" customFormat="1" ht="36" customHeight="1">
      <c r="A25" s="259" t="s">
        <v>74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0"/>
      <c r="AU25" s="260"/>
      <c r="AV25" s="260"/>
      <c r="AW25" s="260"/>
      <c r="AX25" s="260"/>
      <c r="AY25" s="260"/>
      <c r="AZ25" s="260"/>
      <c r="BA25" s="260"/>
      <c r="BB25" s="260"/>
      <c r="BC25" s="260"/>
      <c r="BD25" s="260"/>
      <c r="BE25" s="260"/>
      <c r="BF25" s="260"/>
      <c r="BG25" s="260"/>
      <c r="BH25" s="260"/>
      <c r="BI25" s="260"/>
      <c r="BJ25" s="260"/>
      <c r="BK25" s="260"/>
      <c r="BL25" s="260"/>
      <c r="BM25" s="260"/>
      <c r="BN25" s="260"/>
      <c r="BO25" s="260"/>
      <c r="BP25" s="260"/>
      <c r="BQ25" s="260"/>
      <c r="BR25" s="260"/>
      <c r="BS25" s="260"/>
      <c r="BT25" s="260"/>
      <c r="BU25" s="260"/>
      <c r="BV25" s="260"/>
      <c r="BW25" s="260"/>
      <c r="BX25" s="260"/>
      <c r="BY25" s="260"/>
      <c r="BZ25" s="260"/>
      <c r="CA25" s="260"/>
      <c r="CB25" s="260"/>
      <c r="CC25" s="260"/>
      <c r="CD25" s="260"/>
      <c r="CE25" s="260"/>
      <c r="CF25" s="260"/>
      <c r="CG25" s="260"/>
      <c r="CH25" s="260"/>
      <c r="CI25" s="260"/>
      <c r="CJ25" s="260"/>
      <c r="CK25" s="260"/>
      <c r="CL25" s="260"/>
      <c r="CM25" s="260"/>
      <c r="CN25" s="260"/>
      <c r="CO25" s="260"/>
      <c r="CP25" s="260"/>
      <c r="CQ25" s="260"/>
      <c r="CR25" s="260"/>
      <c r="CS25" s="260"/>
      <c r="CT25" s="260"/>
      <c r="CU25" s="260"/>
      <c r="CV25" s="260"/>
      <c r="CW25" s="260"/>
    </row>
    <row r="27" spans="1:101" s="112" customFormat="1" ht="15.75">
      <c r="A27" s="243" t="str">
        <f>Титульный!A34</f>
        <v>Начальник уч.№5 "ОДС"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196" t="str">
        <f>Титульный!C34</f>
        <v>Пидюров Сергей Геннадьевич</v>
      </c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</row>
    <row r="28" spans="1:101" s="3" customFormat="1" ht="13.5" customHeight="1">
      <c r="A28" s="262" t="s">
        <v>15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 t="s">
        <v>16</v>
      </c>
      <c r="AM28" s="262"/>
      <c r="AN28" s="262"/>
      <c r="AO28" s="262"/>
      <c r="AP28" s="262"/>
      <c r="AQ28" s="262"/>
      <c r="AR28" s="262"/>
      <c r="AS28" s="262"/>
      <c r="AT28" s="262"/>
      <c r="AU28" s="262"/>
      <c r="AV28" s="262"/>
      <c r="AW28" s="262"/>
      <c r="AX28" s="262"/>
      <c r="AY28" s="262"/>
      <c r="AZ28" s="262"/>
      <c r="BA28" s="262"/>
      <c r="BB28" s="262"/>
      <c r="BC28" s="262"/>
      <c r="BD28" s="262"/>
      <c r="BE28" s="262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62"/>
      <c r="BS28" s="262"/>
      <c r="BT28" s="262"/>
      <c r="BU28" s="262"/>
      <c r="BV28" s="262"/>
      <c r="BW28" s="262"/>
      <c r="BX28" s="262"/>
      <c r="BY28" s="263" t="s">
        <v>17</v>
      </c>
      <c r="BZ28" s="263"/>
      <c r="CA28" s="263"/>
      <c r="CB28" s="263"/>
      <c r="CC28" s="263"/>
      <c r="CD28" s="263"/>
      <c r="CE28" s="263"/>
      <c r="CF28" s="263"/>
      <c r="CG28" s="263"/>
      <c r="CH28" s="263"/>
      <c r="CI28" s="263"/>
      <c r="CJ28" s="263"/>
    </row>
    <row r="30" spans="1:101" s="112" customFormat="1" ht="15.75">
      <c r="A30" s="196" t="str">
        <f>Титульный!C37</f>
        <v>Зам. Начальника ПТО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196" t="str">
        <f>Титульный!C36</f>
        <v>Арапаева Ольга Сергеевна</v>
      </c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</row>
    <row r="31" spans="1:101" s="3" customFormat="1" ht="13.5" customHeight="1">
      <c r="A31" s="262" t="s">
        <v>15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 t="s">
        <v>16</v>
      </c>
      <c r="AM31" s="262"/>
      <c r="AN31" s="262"/>
      <c r="AO31" s="262"/>
      <c r="AP31" s="262"/>
      <c r="AQ31" s="262"/>
      <c r="AR31" s="262"/>
      <c r="AS31" s="262"/>
      <c r="AT31" s="262"/>
      <c r="AU31" s="262"/>
      <c r="AV31" s="262"/>
      <c r="AW31" s="262"/>
      <c r="AX31" s="262"/>
      <c r="AY31" s="262"/>
      <c r="AZ31" s="262"/>
      <c r="BA31" s="262"/>
      <c r="BB31" s="262"/>
      <c r="BC31" s="262"/>
      <c r="BD31" s="262"/>
      <c r="BE31" s="262"/>
      <c r="BF31" s="262"/>
      <c r="BG31" s="262"/>
      <c r="BH31" s="262"/>
      <c r="BI31" s="262"/>
      <c r="BJ31" s="262"/>
      <c r="BK31" s="262"/>
      <c r="BL31" s="262"/>
      <c r="BM31" s="262"/>
      <c r="BN31" s="262"/>
      <c r="BO31" s="262"/>
      <c r="BP31" s="262"/>
      <c r="BQ31" s="262"/>
      <c r="BR31" s="262"/>
      <c r="BS31" s="262"/>
      <c r="BT31" s="262"/>
      <c r="BU31" s="262"/>
      <c r="BV31" s="262"/>
      <c r="BW31" s="262"/>
      <c r="BX31" s="262"/>
      <c r="BY31" s="263" t="s">
        <v>17</v>
      </c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</row>
  </sheetData>
  <mergeCells count="61">
    <mergeCell ref="A22:CW22"/>
    <mergeCell ref="A23:CW23"/>
    <mergeCell ref="A24:CW24"/>
    <mergeCell ref="A25:CW25"/>
    <mergeCell ref="A19:F20"/>
    <mergeCell ref="BE19:CB19"/>
    <mergeCell ref="CC19:CW20"/>
    <mergeCell ref="BE20:CB20"/>
    <mergeCell ref="G19:BD20"/>
    <mergeCell ref="A17:F18"/>
    <mergeCell ref="BE17:CB17"/>
    <mergeCell ref="CC17:CW18"/>
    <mergeCell ref="BE18:CB18"/>
    <mergeCell ref="G17:BD18"/>
    <mergeCell ref="A15:F15"/>
    <mergeCell ref="BE15:CB15"/>
    <mergeCell ref="CC15:CW15"/>
    <mergeCell ref="A16:F16"/>
    <mergeCell ref="BE16:CB16"/>
    <mergeCell ref="CC16:CW16"/>
    <mergeCell ref="G15:BD15"/>
    <mergeCell ref="G16:BD16"/>
    <mergeCell ref="A13:F14"/>
    <mergeCell ref="BE13:CB13"/>
    <mergeCell ref="CC13:CW14"/>
    <mergeCell ref="BE14:CB14"/>
    <mergeCell ref="G13:BD14"/>
    <mergeCell ref="A11:F12"/>
    <mergeCell ref="BE11:CB11"/>
    <mergeCell ref="CC11:CW12"/>
    <mergeCell ref="BE12:CB12"/>
    <mergeCell ref="G11:BD12"/>
    <mergeCell ref="A9:F9"/>
    <mergeCell ref="BE9:CB9"/>
    <mergeCell ref="CC9:CW9"/>
    <mergeCell ref="A10:F10"/>
    <mergeCell ref="BE10:CB10"/>
    <mergeCell ref="CC10:CW10"/>
    <mergeCell ref="G9:BD9"/>
    <mergeCell ref="G10:BD10"/>
    <mergeCell ref="A3:CW3"/>
    <mergeCell ref="F6:CR6"/>
    <mergeCell ref="A8:F8"/>
    <mergeCell ref="G8:BD8"/>
    <mergeCell ref="BE8:CB8"/>
    <mergeCell ref="CC8:CW8"/>
    <mergeCell ref="A5:CU5"/>
    <mergeCell ref="A30:AK30"/>
    <mergeCell ref="AL30:BX30"/>
    <mergeCell ref="BY30:CD30"/>
    <mergeCell ref="CE30:CJ30"/>
    <mergeCell ref="A31:AK31"/>
    <mergeCell ref="AL31:BX31"/>
    <mergeCell ref="BY31:CJ31"/>
    <mergeCell ref="A27:AK27"/>
    <mergeCell ref="AL27:BX27"/>
    <mergeCell ref="BY27:CD27"/>
    <mergeCell ref="CE27:CJ27"/>
    <mergeCell ref="A28:AK28"/>
    <mergeCell ref="AL28:BX28"/>
    <mergeCell ref="BY28:CJ28"/>
  </mergeCells>
  <pageMargins left="0.70866141732283472" right="0.39370078740157483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X40"/>
  <sheetViews>
    <sheetView workbookViewId="0">
      <selection activeCell="CX1" sqref="CX1"/>
    </sheetView>
  </sheetViews>
  <sheetFormatPr defaultColWidth="0.85546875" defaultRowHeight="15"/>
  <cols>
    <col min="1" max="16384" width="0.85546875" style="4"/>
  </cols>
  <sheetData>
    <row r="1" spans="1:102" s="11" customFormat="1" ht="15.75">
      <c r="CX1" s="10"/>
    </row>
    <row r="2" spans="1:102" s="11" customFormat="1" ht="15.75"/>
    <row r="3" spans="1:102" s="11" customFormat="1" ht="15.75">
      <c r="A3" s="209" t="s">
        <v>78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</row>
    <row r="4" spans="1:102" s="11" customFormat="1" ht="15.75"/>
    <row r="5" spans="1:102" s="11" customFormat="1" ht="28.5" customHeight="1">
      <c r="A5" s="209" t="str">
        <f>ф.1.1!F6</f>
        <v>Муниципальное унитарное предприятие города Абакана "Абаканские электрические сети"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</row>
    <row r="6" spans="1:102" s="11" customFormat="1" ht="15.75">
      <c r="I6" s="282" t="s">
        <v>79</v>
      </c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3"/>
      <c r="CR6" s="3"/>
      <c r="CS6" s="3"/>
      <c r="CT6" s="3"/>
      <c r="CU6" s="3"/>
      <c r="CV6" s="3"/>
      <c r="CW6" s="3"/>
      <c r="CX6" s="3"/>
    </row>
    <row r="8" spans="1:102" s="9" customFormat="1" ht="15.75" customHeight="1">
      <c r="A8" s="224" t="s">
        <v>80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6"/>
      <c r="AG8" s="283" t="s">
        <v>81</v>
      </c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5"/>
      <c r="BC8" s="224" t="s">
        <v>82</v>
      </c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6"/>
      <c r="BQ8" s="224" t="s">
        <v>83</v>
      </c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6"/>
      <c r="CH8" s="224" t="s">
        <v>84</v>
      </c>
      <c r="CI8" s="225"/>
      <c r="CJ8" s="225"/>
      <c r="CK8" s="225"/>
      <c r="CL8" s="225"/>
      <c r="CM8" s="225"/>
      <c r="CN8" s="225"/>
      <c r="CO8" s="225"/>
      <c r="CP8" s="225"/>
      <c r="CQ8" s="225"/>
      <c r="CR8" s="225"/>
      <c r="CS8" s="225"/>
      <c r="CT8" s="225"/>
      <c r="CU8" s="225"/>
      <c r="CV8" s="225"/>
      <c r="CW8" s="225"/>
      <c r="CX8" s="226"/>
    </row>
    <row r="9" spans="1:102" s="9" customFormat="1" ht="45" customHeight="1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8"/>
      <c r="AG9" s="256" t="s">
        <v>85</v>
      </c>
      <c r="AH9" s="257"/>
      <c r="AI9" s="257"/>
      <c r="AJ9" s="257"/>
      <c r="AK9" s="257"/>
      <c r="AL9" s="257"/>
      <c r="AM9" s="257"/>
      <c r="AN9" s="257"/>
      <c r="AO9" s="257"/>
      <c r="AP9" s="257"/>
      <c r="AQ9" s="258"/>
      <c r="AR9" s="256" t="s">
        <v>86</v>
      </c>
      <c r="AS9" s="257"/>
      <c r="AT9" s="257"/>
      <c r="AU9" s="257"/>
      <c r="AV9" s="257"/>
      <c r="AW9" s="257"/>
      <c r="AX9" s="257"/>
      <c r="AY9" s="257"/>
      <c r="AZ9" s="257"/>
      <c r="BA9" s="257"/>
      <c r="BB9" s="258"/>
      <c r="BC9" s="256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8"/>
      <c r="BQ9" s="256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8"/>
      <c r="CH9" s="256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8"/>
    </row>
    <row r="10" spans="1:102" s="30" customFormat="1">
      <c r="A10" s="279">
        <v>1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1"/>
      <c r="AG10" s="279">
        <v>2</v>
      </c>
      <c r="AH10" s="280"/>
      <c r="AI10" s="280"/>
      <c r="AJ10" s="280"/>
      <c r="AK10" s="280"/>
      <c r="AL10" s="280"/>
      <c r="AM10" s="280"/>
      <c r="AN10" s="280"/>
      <c r="AO10" s="280"/>
      <c r="AP10" s="280"/>
      <c r="AQ10" s="281"/>
      <c r="AR10" s="279">
        <v>3</v>
      </c>
      <c r="AS10" s="280"/>
      <c r="AT10" s="280"/>
      <c r="AU10" s="280"/>
      <c r="AV10" s="280"/>
      <c r="AW10" s="280"/>
      <c r="AX10" s="280"/>
      <c r="AY10" s="280"/>
      <c r="AZ10" s="280"/>
      <c r="BA10" s="280"/>
      <c r="BB10" s="281"/>
      <c r="BC10" s="279">
        <v>4</v>
      </c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1"/>
      <c r="BQ10" s="279">
        <v>5</v>
      </c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1"/>
      <c r="CH10" s="279">
        <v>6</v>
      </c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1"/>
    </row>
    <row r="11" spans="1:102" s="31" customFormat="1" ht="103.5" customHeight="1">
      <c r="A11" s="29"/>
      <c r="B11" s="252" t="s">
        <v>87</v>
      </c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3"/>
      <c r="AG11" s="286" t="s">
        <v>68</v>
      </c>
      <c r="AH11" s="287"/>
      <c r="AI11" s="287"/>
      <c r="AJ11" s="287"/>
      <c r="AK11" s="287"/>
      <c r="AL11" s="287"/>
      <c r="AM11" s="287"/>
      <c r="AN11" s="287"/>
      <c r="AO11" s="287"/>
      <c r="AP11" s="287"/>
      <c r="AQ11" s="288"/>
      <c r="AR11" s="286" t="s">
        <v>68</v>
      </c>
      <c r="AS11" s="287"/>
      <c r="AT11" s="287"/>
      <c r="AU11" s="287"/>
      <c r="AV11" s="287"/>
      <c r="AW11" s="287"/>
      <c r="AX11" s="287"/>
      <c r="AY11" s="287"/>
      <c r="AZ11" s="287"/>
      <c r="BA11" s="287"/>
      <c r="BB11" s="288"/>
      <c r="BC11" s="279" t="s">
        <v>68</v>
      </c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1"/>
      <c r="BQ11" s="279" t="s">
        <v>68</v>
      </c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1"/>
      <c r="CH11" s="279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1"/>
    </row>
    <row r="12" spans="1:102" s="31" customFormat="1">
      <c r="A12" s="32"/>
      <c r="B12" s="252" t="s">
        <v>88</v>
      </c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3"/>
      <c r="AG12" s="286"/>
      <c r="AH12" s="287"/>
      <c r="AI12" s="287"/>
      <c r="AJ12" s="287"/>
      <c r="AK12" s="287"/>
      <c r="AL12" s="287"/>
      <c r="AM12" s="287"/>
      <c r="AN12" s="287"/>
      <c r="AO12" s="287"/>
      <c r="AP12" s="287"/>
      <c r="AQ12" s="288"/>
      <c r="AR12" s="286"/>
      <c r="AS12" s="287"/>
      <c r="AT12" s="287"/>
      <c r="AU12" s="287"/>
      <c r="AV12" s="287"/>
      <c r="AW12" s="287"/>
      <c r="AX12" s="287"/>
      <c r="AY12" s="287"/>
      <c r="AZ12" s="287"/>
      <c r="BA12" s="287"/>
      <c r="BB12" s="288"/>
      <c r="BC12" s="279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1"/>
      <c r="BQ12" s="279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1"/>
      <c r="CH12" s="279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1"/>
    </row>
    <row r="13" spans="1:102" s="31" customFormat="1" ht="113.25" customHeight="1">
      <c r="A13" s="32"/>
      <c r="B13" s="252" t="s">
        <v>89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3"/>
      <c r="AG13" s="289">
        <f>2/22*100</f>
        <v>9.0909090909090917</v>
      </c>
      <c r="AH13" s="290"/>
      <c r="AI13" s="290"/>
      <c r="AJ13" s="290"/>
      <c r="AK13" s="290"/>
      <c r="AL13" s="290"/>
      <c r="AM13" s="290"/>
      <c r="AN13" s="290"/>
      <c r="AO13" s="290"/>
      <c r="AP13" s="290"/>
      <c r="AQ13" s="291"/>
      <c r="AR13" s="286">
        <v>9.09</v>
      </c>
      <c r="AS13" s="287"/>
      <c r="AT13" s="287"/>
      <c r="AU13" s="287"/>
      <c r="AV13" s="287"/>
      <c r="AW13" s="287"/>
      <c r="AX13" s="287"/>
      <c r="AY13" s="287"/>
      <c r="AZ13" s="287"/>
      <c r="BA13" s="287"/>
      <c r="BB13" s="288"/>
      <c r="BC13" s="286">
        <f>AG13/AR13*100</f>
        <v>100.01000100010002</v>
      </c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8"/>
      <c r="BQ13" s="279" t="s">
        <v>90</v>
      </c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1"/>
      <c r="CH13" s="279">
        <v>2</v>
      </c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1"/>
    </row>
    <row r="14" spans="1:102" s="31" customFormat="1" ht="171.75" customHeight="1">
      <c r="A14" s="32"/>
      <c r="B14" s="252" t="s">
        <v>91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3"/>
      <c r="AG14" s="286">
        <f>SUM(AG16:AQ19)</f>
        <v>8</v>
      </c>
      <c r="AH14" s="287"/>
      <c r="AI14" s="287"/>
      <c r="AJ14" s="287"/>
      <c r="AK14" s="287"/>
      <c r="AL14" s="287"/>
      <c r="AM14" s="287"/>
      <c r="AN14" s="287"/>
      <c r="AO14" s="287"/>
      <c r="AP14" s="287"/>
      <c r="AQ14" s="288"/>
      <c r="AR14" s="286">
        <f>SUM(AR16:BB19)</f>
        <v>7</v>
      </c>
      <c r="AS14" s="287"/>
      <c r="AT14" s="287"/>
      <c r="AU14" s="287"/>
      <c r="AV14" s="287"/>
      <c r="AW14" s="287"/>
      <c r="AX14" s="287"/>
      <c r="AY14" s="287"/>
      <c r="AZ14" s="287"/>
      <c r="BA14" s="287"/>
      <c r="BB14" s="288"/>
      <c r="BC14" s="286">
        <f t="shared" ref="BC14:BC26" si="0">AG14/AR14*100</f>
        <v>114.28571428571428</v>
      </c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8"/>
      <c r="BQ14" s="279" t="s">
        <v>90</v>
      </c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1"/>
      <c r="CH14" s="279">
        <v>2</v>
      </c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1"/>
    </row>
    <row r="15" spans="1:102" s="31" customFormat="1">
      <c r="A15" s="32"/>
      <c r="B15" s="252" t="s">
        <v>92</v>
      </c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3"/>
      <c r="AG15" s="286"/>
      <c r="AH15" s="287"/>
      <c r="AI15" s="287"/>
      <c r="AJ15" s="287"/>
      <c r="AK15" s="287"/>
      <c r="AL15" s="287"/>
      <c r="AM15" s="287"/>
      <c r="AN15" s="287"/>
      <c r="AO15" s="287"/>
      <c r="AP15" s="287"/>
      <c r="AQ15" s="288"/>
      <c r="AR15" s="286"/>
      <c r="AS15" s="287"/>
      <c r="AT15" s="287"/>
      <c r="AU15" s="287"/>
      <c r="AV15" s="287"/>
      <c r="AW15" s="287"/>
      <c r="AX15" s="287"/>
      <c r="AY15" s="287"/>
      <c r="AZ15" s="287"/>
      <c r="BA15" s="287"/>
      <c r="BB15" s="288"/>
      <c r="BC15" s="286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8"/>
      <c r="BQ15" s="279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1"/>
      <c r="CH15" s="279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1"/>
    </row>
    <row r="16" spans="1:102" s="31" customFormat="1" ht="59.25" customHeight="1">
      <c r="A16" s="32"/>
      <c r="B16" s="252" t="s">
        <v>93</v>
      </c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3"/>
      <c r="AG16" s="286">
        <f>1+1</f>
        <v>2</v>
      </c>
      <c r="AH16" s="287"/>
      <c r="AI16" s="287"/>
      <c r="AJ16" s="287"/>
      <c r="AK16" s="287"/>
      <c r="AL16" s="287"/>
      <c r="AM16" s="287"/>
      <c r="AN16" s="287"/>
      <c r="AO16" s="287"/>
      <c r="AP16" s="287"/>
      <c r="AQ16" s="288"/>
      <c r="AR16" s="286">
        <v>2</v>
      </c>
      <c r="AS16" s="287"/>
      <c r="AT16" s="287"/>
      <c r="AU16" s="287"/>
      <c r="AV16" s="287"/>
      <c r="AW16" s="287"/>
      <c r="AX16" s="287"/>
      <c r="AY16" s="287"/>
      <c r="AZ16" s="287"/>
      <c r="BA16" s="287"/>
      <c r="BB16" s="288"/>
      <c r="BC16" s="286">
        <f t="shared" si="0"/>
        <v>100</v>
      </c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8"/>
      <c r="BQ16" s="279" t="s">
        <v>68</v>
      </c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1"/>
      <c r="CH16" s="279" t="s">
        <v>68</v>
      </c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1"/>
    </row>
    <row r="17" spans="1:102" s="31" customFormat="1" ht="102" customHeight="1">
      <c r="A17" s="32"/>
      <c r="B17" s="252" t="s">
        <v>94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3"/>
      <c r="AG17" s="286">
        <f>1</f>
        <v>1</v>
      </c>
      <c r="AH17" s="287"/>
      <c r="AI17" s="287"/>
      <c r="AJ17" s="287"/>
      <c r="AK17" s="287"/>
      <c r="AL17" s="287"/>
      <c r="AM17" s="287"/>
      <c r="AN17" s="287"/>
      <c r="AO17" s="287"/>
      <c r="AP17" s="287"/>
      <c r="AQ17" s="288"/>
      <c r="AR17" s="286">
        <v>1</v>
      </c>
      <c r="AS17" s="287"/>
      <c r="AT17" s="287"/>
      <c r="AU17" s="287"/>
      <c r="AV17" s="287"/>
      <c r="AW17" s="287"/>
      <c r="AX17" s="287"/>
      <c r="AY17" s="287"/>
      <c r="AZ17" s="287"/>
      <c r="BA17" s="287"/>
      <c r="BB17" s="288"/>
      <c r="BC17" s="286">
        <f t="shared" si="0"/>
        <v>100</v>
      </c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8"/>
      <c r="BQ17" s="279" t="s">
        <v>68</v>
      </c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1"/>
      <c r="CH17" s="279" t="s">
        <v>68</v>
      </c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1"/>
    </row>
    <row r="18" spans="1:102" s="31" customFormat="1" ht="59.25" customHeight="1">
      <c r="A18" s="32"/>
      <c r="B18" s="252" t="s">
        <v>95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3"/>
      <c r="AG18" s="286">
        <v>4</v>
      </c>
      <c r="AH18" s="287"/>
      <c r="AI18" s="287"/>
      <c r="AJ18" s="287"/>
      <c r="AK18" s="287"/>
      <c r="AL18" s="287"/>
      <c r="AM18" s="287"/>
      <c r="AN18" s="287"/>
      <c r="AO18" s="287"/>
      <c r="AP18" s="287"/>
      <c r="AQ18" s="288"/>
      <c r="AR18" s="286">
        <v>3</v>
      </c>
      <c r="AS18" s="287"/>
      <c r="AT18" s="287"/>
      <c r="AU18" s="287"/>
      <c r="AV18" s="287"/>
      <c r="AW18" s="287"/>
      <c r="AX18" s="287"/>
      <c r="AY18" s="287"/>
      <c r="AZ18" s="287"/>
      <c r="BA18" s="287"/>
      <c r="BB18" s="288"/>
      <c r="BC18" s="286">
        <f t="shared" si="0"/>
        <v>133.33333333333331</v>
      </c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8"/>
      <c r="BQ18" s="279" t="s">
        <v>68</v>
      </c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1"/>
      <c r="CH18" s="279" t="s">
        <v>68</v>
      </c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1"/>
    </row>
    <row r="19" spans="1:102" s="31" customFormat="1" ht="103.5" customHeight="1">
      <c r="A19" s="32"/>
      <c r="B19" s="252" t="s">
        <v>96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3"/>
      <c r="AG19" s="286">
        <v>1</v>
      </c>
      <c r="AH19" s="287"/>
      <c r="AI19" s="287"/>
      <c r="AJ19" s="287"/>
      <c r="AK19" s="287"/>
      <c r="AL19" s="287"/>
      <c r="AM19" s="287"/>
      <c r="AN19" s="287"/>
      <c r="AO19" s="287"/>
      <c r="AP19" s="287"/>
      <c r="AQ19" s="288"/>
      <c r="AR19" s="286">
        <v>1</v>
      </c>
      <c r="AS19" s="287"/>
      <c r="AT19" s="287"/>
      <c r="AU19" s="287"/>
      <c r="AV19" s="287"/>
      <c r="AW19" s="287"/>
      <c r="AX19" s="287"/>
      <c r="AY19" s="287"/>
      <c r="AZ19" s="287"/>
      <c r="BA19" s="287"/>
      <c r="BB19" s="288"/>
      <c r="BC19" s="286">
        <f t="shared" si="0"/>
        <v>100</v>
      </c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8"/>
      <c r="BQ19" s="279" t="s">
        <v>68</v>
      </c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1"/>
      <c r="CH19" s="279" t="s">
        <v>68</v>
      </c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1"/>
    </row>
    <row r="20" spans="1:102" s="31" customFormat="1" ht="87.75" customHeight="1">
      <c r="A20" s="32"/>
      <c r="B20" s="252" t="s">
        <v>97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3"/>
      <c r="AG20" s="286" t="s">
        <v>68</v>
      </c>
      <c r="AH20" s="287"/>
      <c r="AI20" s="287"/>
      <c r="AJ20" s="287"/>
      <c r="AK20" s="287"/>
      <c r="AL20" s="287"/>
      <c r="AM20" s="287"/>
      <c r="AN20" s="287"/>
      <c r="AO20" s="287"/>
      <c r="AP20" s="287"/>
      <c r="AQ20" s="288"/>
      <c r="AR20" s="286" t="s">
        <v>68</v>
      </c>
      <c r="AS20" s="287"/>
      <c r="AT20" s="287"/>
      <c r="AU20" s="287"/>
      <c r="AV20" s="287"/>
      <c r="AW20" s="287"/>
      <c r="AX20" s="287"/>
      <c r="AY20" s="287"/>
      <c r="AZ20" s="287"/>
      <c r="BA20" s="287"/>
      <c r="BB20" s="288"/>
      <c r="BC20" s="286" t="s">
        <v>68</v>
      </c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8"/>
      <c r="BQ20" s="279" t="s">
        <v>68</v>
      </c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1"/>
      <c r="CH20" s="279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1"/>
    </row>
    <row r="21" spans="1:102" s="31" customFormat="1">
      <c r="A21" s="32"/>
      <c r="B21" s="252" t="s">
        <v>88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3"/>
      <c r="AG21" s="286"/>
      <c r="AH21" s="287"/>
      <c r="AI21" s="287"/>
      <c r="AJ21" s="287"/>
      <c r="AK21" s="287"/>
      <c r="AL21" s="287"/>
      <c r="AM21" s="287"/>
      <c r="AN21" s="287"/>
      <c r="AO21" s="287"/>
      <c r="AP21" s="287"/>
      <c r="AQ21" s="288"/>
      <c r="AR21" s="286"/>
      <c r="AS21" s="287"/>
      <c r="AT21" s="287"/>
      <c r="AU21" s="287"/>
      <c r="AV21" s="287"/>
      <c r="AW21" s="287"/>
      <c r="AX21" s="287"/>
      <c r="AY21" s="287"/>
      <c r="AZ21" s="287"/>
      <c r="BA21" s="287"/>
      <c r="BB21" s="288"/>
      <c r="BC21" s="286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8"/>
      <c r="BQ21" s="279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1"/>
      <c r="CH21" s="279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1"/>
    </row>
    <row r="22" spans="1:102" s="31" customFormat="1" ht="74.25" customHeight="1">
      <c r="A22" s="32"/>
      <c r="B22" s="252" t="s">
        <v>98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3"/>
      <c r="AG22" s="286">
        <v>1</v>
      </c>
      <c r="AH22" s="287"/>
      <c r="AI22" s="287"/>
      <c r="AJ22" s="287"/>
      <c r="AK22" s="287"/>
      <c r="AL22" s="287"/>
      <c r="AM22" s="287"/>
      <c r="AN22" s="287"/>
      <c r="AO22" s="287"/>
      <c r="AP22" s="287"/>
      <c r="AQ22" s="288"/>
      <c r="AR22" s="286">
        <v>1</v>
      </c>
      <c r="AS22" s="287"/>
      <c r="AT22" s="287"/>
      <c r="AU22" s="287"/>
      <c r="AV22" s="287"/>
      <c r="AW22" s="287"/>
      <c r="AX22" s="287"/>
      <c r="AY22" s="287"/>
      <c r="AZ22" s="287"/>
      <c r="BA22" s="287"/>
      <c r="BB22" s="288"/>
      <c r="BC22" s="286">
        <f t="shared" si="0"/>
        <v>100</v>
      </c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8"/>
      <c r="BQ22" s="279" t="s">
        <v>90</v>
      </c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1"/>
      <c r="CH22" s="279">
        <v>2</v>
      </c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1"/>
    </row>
    <row r="23" spans="1:102" s="31" customFormat="1" ht="103.5" customHeight="1">
      <c r="A23" s="32"/>
      <c r="B23" s="252" t="s">
        <v>99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3"/>
      <c r="AG23" s="286">
        <v>0</v>
      </c>
      <c r="AH23" s="287"/>
      <c r="AI23" s="287"/>
      <c r="AJ23" s="287"/>
      <c r="AK23" s="287"/>
      <c r="AL23" s="287"/>
      <c r="AM23" s="287"/>
      <c r="AN23" s="287"/>
      <c r="AO23" s="287"/>
      <c r="AP23" s="287"/>
      <c r="AQ23" s="288"/>
      <c r="AR23" s="286">
        <v>0</v>
      </c>
      <c r="AS23" s="287"/>
      <c r="AT23" s="287"/>
      <c r="AU23" s="287"/>
      <c r="AV23" s="287"/>
      <c r="AW23" s="287"/>
      <c r="AX23" s="287"/>
      <c r="AY23" s="287"/>
      <c r="AZ23" s="287"/>
      <c r="BA23" s="287"/>
      <c r="BB23" s="288"/>
      <c r="BC23" s="286">
        <v>100</v>
      </c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8"/>
      <c r="BQ23" s="279" t="s">
        <v>90</v>
      </c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1"/>
      <c r="CH23" s="279">
        <v>2</v>
      </c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1"/>
    </row>
    <row r="24" spans="1:102" s="31" customFormat="1" ht="103.5" customHeight="1">
      <c r="A24" s="32"/>
      <c r="B24" s="252" t="s">
        <v>100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3"/>
      <c r="AG24" s="286">
        <v>0</v>
      </c>
      <c r="AH24" s="287"/>
      <c r="AI24" s="287"/>
      <c r="AJ24" s="287"/>
      <c r="AK24" s="287"/>
      <c r="AL24" s="287"/>
      <c r="AM24" s="287"/>
      <c r="AN24" s="287"/>
      <c r="AO24" s="287"/>
      <c r="AP24" s="287"/>
      <c r="AQ24" s="288"/>
      <c r="AR24" s="286">
        <v>0</v>
      </c>
      <c r="AS24" s="287"/>
      <c r="AT24" s="287"/>
      <c r="AU24" s="287"/>
      <c r="AV24" s="287"/>
      <c r="AW24" s="287"/>
      <c r="AX24" s="287"/>
      <c r="AY24" s="287"/>
      <c r="AZ24" s="287"/>
      <c r="BA24" s="287"/>
      <c r="BB24" s="288"/>
      <c r="BC24" s="286">
        <v>100</v>
      </c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8"/>
      <c r="BQ24" s="279" t="s">
        <v>90</v>
      </c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1"/>
      <c r="CH24" s="279">
        <v>2</v>
      </c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1"/>
    </row>
    <row r="25" spans="1:102" s="31" customFormat="1" ht="138.75" customHeight="1">
      <c r="A25" s="32"/>
      <c r="B25" s="252" t="s">
        <v>101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3"/>
      <c r="AG25" s="286">
        <v>1</v>
      </c>
      <c r="AH25" s="287"/>
      <c r="AI25" s="287"/>
      <c r="AJ25" s="287"/>
      <c r="AK25" s="287"/>
      <c r="AL25" s="287"/>
      <c r="AM25" s="287"/>
      <c r="AN25" s="287"/>
      <c r="AO25" s="287"/>
      <c r="AP25" s="287"/>
      <c r="AQ25" s="288"/>
      <c r="AR25" s="286">
        <v>1</v>
      </c>
      <c r="AS25" s="287"/>
      <c r="AT25" s="287"/>
      <c r="AU25" s="287"/>
      <c r="AV25" s="287"/>
      <c r="AW25" s="287"/>
      <c r="AX25" s="287"/>
      <c r="AY25" s="287"/>
      <c r="AZ25" s="287"/>
      <c r="BA25" s="287"/>
      <c r="BB25" s="288"/>
      <c r="BC25" s="286">
        <f t="shared" si="0"/>
        <v>100</v>
      </c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8"/>
      <c r="BQ25" s="279" t="s">
        <v>90</v>
      </c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1"/>
      <c r="CH25" s="279">
        <v>2</v>
      </c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1"/>
    </row>
    <row r="26" spans="1:102" s="31" customFormat="1" ht="162" customHeight="1">
      <c r="A26" s="32"/>
      <c r="B26" s="252" t="s">
        <v>102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3"/>
      <c r="AG26" s="286">
        <v>1</v>
      </c>
      <c r="AH26" s="287"/>
      <c r="AI26" s="287"/>
      <c r="AJ26" s="287"/>
      <c r="AK26" s="287"/>
      <c r="AL26" s="287"/>
      <c r="AM26" s="287"/>
      <c r="AN26" s="287"/>
      <c r="AO26" s="287"/>
      <c r="AP26" s="287"/>
      <c r="AQ26" s="288"/>
      <c r="AR26" s="286">
        <v>1</v>
      </c>
      <c r="AS26" s="287"/>
      <c r="AT26" s="287"/>
      <c r="AU26" s="287"/>
      <c r="AV26" s="287"/>
      <c r="AW26" s="287"/>
      <c r="AX26" s="287"/>
      <c r="AY26" s="287"/>
      <c r="AZ26" s="287"/>
      <c r="BA26" s="287"/>
      <c r="BB26" s="288"/>
      <c r="BC26" s="286">
        <f t="shared" si="0"/>
        <v>100</v>
      </c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8"/>
      <c r="BQ26" s="279" t="s">
        <v>90</v>
      </c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1"/>
      <c r="CH26" s="279">
        <v>2</v>
      </c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1"/>
    </row>
    <row r="27" spans="1:102" s="31" customFormat="1" ht="100.5" customHeight="1">
      <c r="A27" s="32"/>
      <c r="B27" s="252" t="s">
        <v>103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3"/>
      <c r="AG27" s="286" t="s">
        <v>68</v>
      </c>
      <c r="AH27" s="287"/>
      <c r="AI27" s="287"/>
      <c r="AJ27" s="287"/>
      <c r="AK27" s="287"/>
      <c r="AL27" s="287"/>
      <c r="AM27" s="287"/>
      <c r="AN27" s="287"/>
      <c r="AO27" s="287"/>
      <c r="AP27" s="287"/>
      <c r="AQ27" s="288"/>
      <c r="AR27" s="286" t="s">
        <v>68</v>
      </c>
      <c r="AS27" s="287"/>
      <c r="AT27" s="287"/>
      <c r="AU27" s="287"/>
      <c r="AV27" s="287"/>
      <c r="AW27" s="287"/>
      <c r="AX27" s="287"/>
      <c r="AY27" s="287"/>
      <c r="AZ27" s="287"/>
      <c r="BA27" s="287"/>
      <c r="BB27" s="288"/>
      <c r="BC27" s="286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8"/>
      <c r="BQ27" s="279" t="s">
        <v>104</v>
      </c>
      <c r="BR27" s="280"/>
      <c r="BS27" s="280"/>
      <c r="BT27" s="280"/>
      <c r="BU27" s="280"/>
      <c r="BV27" s="280"/>
      <c r="BW27" s="280"/>
      <c r="BX27" s="280"/>
      <c r="BY27" s="280"/>
      <c r="BZ27" s="280"/>
      <c r="CA27" s="280"/>
      <c r="CB27" s="280"/>
      <c r="CC27" s="280"/>
      <c r="CD27" s="280"/>
      <c r="CE27" s="280"/>
      <c r="CF27" s="280"/>
      <c r="CG27" s="281"/>
      <c r="CH27" s="279"/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280"/>
      <c r="CX27" s="281"/>
    </row>
    <row r="28" spans="1:102" ht="177.75" customHeight="1">
      <c r="A28" s="32"/>
      <c r="B28" s="252" t="s">
        <v>105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3"/>
      <c r="AG28" s="286">
        <v>0</v>
      </c>
      <c r="AH28" s="287"/>
      <c r="AI28" s="287"/>
      <c r="AJ28" s="287"/>
      <c r="AK28" s="287"/>
      <c r="AL28" s="287"/>
      <c r="AM28" s="287"/>
      <c r="AN28" s="287"/>
      <c r="AO28" s="287"/>
      <c r="AP28" s="287"/>
      <c r="AQ28" s="288"/>
      <c r="AR28" s="286">
        <v>0</v>
      </c>
      <c r="AS28" s="287"/>
      <c r="AT28" s="287"/>
      <c r="AU28" s="287"/>
      <c r="AV28" s="287"/>
      <c r="AW28" s="287"/>
      <c r="AX28" s="287"/>
      <c r="AY28" s="287"/>
      <c r="AZ28" s="287"/>
      <c r="BA28" s="287"/>
      <c r="BB28" s="288"/>
      <c r="BC28" s="286">
        <v>100</v>
      </c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8"/>
      <c r="BQ28" s="279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280"/>
      <c r="CG28" s="281"/>
      <c r="CH28" s="279">
        <v>2</v>
      </c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280"/>
      <c r="CX28" s="281"/>
    </row>
    <row r="29" spans="1:102" ht="117.75" customHeight="1">
      <c r="A29" s="32"/>
      <c r="B29" s="252" t="s">
        <v>106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3"/>
      <c r="AG29" s="286" t="s">
        <v>68</v>
      </c>
      <c r="AH29" s="287"/>
      <c r="AI29" s="287"/>
      <c r="AJ29" s="287"/>
      <c r="AK29" s="287"/>
      <c r="AL29" s="287"/>
      <c r="AM29" s="287"/>
      <c r="AN29" s="287"/>
      <c r="AO29" s="287"/>
      <c r="AP29" s="287"/>
      <c r="AQ29" s="288"/>
      <c r="AR29" s="286" t="s">
        <v>68</v>
      </c>
      <c r="AS29" s="287"/>
      <c r="AT29" s="287"/>
      <c r="AU29" s="287"/>
      <c r="AV29" s="287"/>
      <c r="AW29" s="287"/>
      <c r="AX29" s="287"/>
      <c r="AY29" s="287"/>
      <c r="AZ29" s="287"/>
      <c r="BA29" s="287"/>
      <c r="BB29" s="288"/>
      <c r="BC29" s="286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8"/>
      <c r="BQ29" s="279" t="s">
        <v>68</v>
      </c>
      <c r="BR29" s="280"/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1"/>
      <c r="CH29" s="279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280"/>
      <c r="CX29" s="281"/>
    </row>
    <row r="30" spans="1:102" s="31" customFormat="1">
      <c r="A30" s="32"/>
      <c r="B30" s="252" t="s">
        <v>88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3"/>
      <c r="AG30" s="286"/>
      <c r="AH30" s="287"/>
      <c r="AI30" s="287"/>
      <c r="AJ30" s="287"/>
      <c r="AK30" s="287"/>
      <c r="AL30" s="287"/>
      <c r="AM30" s="287"/>
      <c r="AN30" s="287"/>
      <c r="AO30" s="287"/>
      <c r="AP30" s="287"/>
      <c r="AQ30" s="288"/>
      <c r="AR30" s="286"/>
      <c r="AS30" s="287"/>
      <c r="AT30" s="287"/>
      <c r="AU30" s="287"/>
      <c r="AV30" s="287"/>
      <c r="AW30" s="287"/>
      <c r="AX30" s="287"/>
      <c r="AY30" s="287"/>
      <c r="AZ30" s="287"/>
      <c r="BA30" s="287"/>
      <c r="BB30" s="288"/>
      <c r="BC30" s="286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8"/>
      <c r="BQ30" s="279"/>
      <c r="BR30" s="280"/>
      <c r="BS30" s="280"/>
      <c r="BT30" s="280"/>
      <c r="BU30" s="280"/>
      <c r="BV30" s="280"/>
      <c r="BW30" s="280"/>
      <c r="BX30" s="280"/>
      <c r="BY30" s="280"/>
      <c r="BZ30" s="280"/>
      <c r="CA30" s="280"/>
      <c r="CB30" s="280"/>
      <c r="CC30" s="280"/>
      <c r="CD30" s="280"/>
      <c r="CE30" s="280"/>
      <c r="CF30" s="280"/>
      <c r="CG30" s="281"/>
      <c r="CH30" s="279"/>
      <c r="CI30" s="280"/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280"/>
      <c r="CX30" s="281"/>
    </row>
    <row r="31" spans="1:102" ht="144.75" customHeight="1">
      <c r="A31" s="32"/>
      <c r="B31" s="252" t="s">
        <v>107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3"/>
      <c r="AG31" s="286">
        <v>0</v>
      </c>
      <c r="AH31" s="287"/>
      <c r="AI31" s="287"/>
      <c r="AJ31" s="287"/>
      <c r="AK31" s="287"/>
      <c r="AL31" s="287"/>
      <c r="AM31" s="287"/>
      <c r="AN31" s="287"/>
      <c r="AO31" s="287"/>
      <c r="AP31" s="287"/>
      <c r="AQ31" s="288"/>
      <c r="AR31" s="286">
        <v>0</v>
      </c>
      <c r="AS31" s="287"/>
      <c r="AT31" s="287"/>
      <c r="AU31" s="287"/>
      <c r="AV31" s="287"/>
      <c r="AW31" s="287"/>
      <c r="AX31" s="287"/>
      <c r="AY31" s="287"/>
      <c r="AZ31" s="287"/>
      <c r="BA31" s="287"/>
      <c r="BB31" s="288"/>
      <c r="BC31" s="286">
        <v>100</v>
      </c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8"/>
      <c r="BQ31" s="279" t="s">
        <v>104</v>
      </c>
      <c r="BR31" s="280"/>
      <c r="BS31" s="280"/>
      <c r="BT31" s="280"/>
      <c r="BU31" s="280"/>
      <c r="BV31" s="280"/>
      <c r="BW31" s="280"/>
      <c r="BX31" s="280"/>
      <c r="BY31" s="280"/>
      <c r="BZ31" s="280"/>
      <c r="CA31" s="280"/>
      <c r="CB31" s="280"/>
      <c r="CC31" s="280"/>
      <c r="CD31" s="280"/>
      <c r="CE31" s="280"/>
      <c r="CF31" s="280"/>
      <c r="CG31" s="281"/>
      <c r="CH31" s="279">
        <v>2</v>
      </c>
      <c r="CI31" s="280"/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/>
      <c r="CV31" s="280"/>
      <c r="CW31" s="280"/>
      <c r="CX31" s="281"/>
    </row>
    <row r="32" spans="1:102" ht="188.25" customHeight="1">
      <c r="A32" s="32"/>
      <c r="B32" s="252" t="s">
        <v>108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3"/>
      <c r="AG32" s="286">
        <v>0</v>
      </c>
      <c r="AH32" s="287"/>
      <c r="AI32" s="287"/>
      <c r="AJ32" s="287"/>
      <c r="AK32" s="287"/>
      <c r="AL32" s="287"/>
      <c r="AM32" s="287"/>
      <c r="AN32" s="287"/>
      <c r="AO32" s="287"/>
      <c r="AP32" s="287"/>
      <c r="AQ32" s="288"/>
      <c r="AR32" s="286">
        <v>4.1100000000000003</v>
      </c>
      <c r="AS32" s="287"/>
      <c r="AT32" s="287"/>
      <c r="AU32" s="287"/>
      <c r="AV32" s="287"/>
      <c r="AW32" s="287"/>
      <c r="AX32" s="287"/>
      <c r="AY32" s="287"/>
      <c r="AZ32" s="287"/>
      <c r="BA32" s="287"/>
      <c r="BB32" s="288"/>
      <c r="BC32" s="286">
        <f>AG32/AR32*100</f>
        <v>0</v>
      </c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8"/>
      <c r="BQ32" s="279" t="s">
        <v>104</v>
      </c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1"/>
      <c r="CH32" s="279">
        <v>2</v>
      </c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1"/>
    </row>
    <row r="33" spans="1:102" ht="31.5" customHeight="1">
      <c r="A33" s="32"/>
      <c r="B33" s="252" t="s">
        <v>109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3"/>
      <c r="AG33" s="286" t="s">
        <v>68</v>
      </c>
      <c r="AH33" s="287"/>
      <c r="AI33" s="287"/>
      <c r="AJ33" s="287"/>
      <c r="AK33" s="287"/>
      <c r="AL33" s="287"/>
      <c r="AM33" s="287"/>
      <c r="AN33" s="287"/>
      <c r="AO33" s="287"/>
      <c r="AP33" s="287"/>
      <c r="AQ33" s="288"/>
      <c r="AR33" s="286" t="s">
        <v>68</v>
      </c>
      <c r="AS33" s="287"/>
      <c r="AT33" s="287"/>
      <c r="AU33" s="287"/>
      <c r="AV33" s="287"/>
      <c r="AW33" s="287"/>
      <c r="AX33" s="287"/>
      <c r="AY33" s="287"/>
      <c r="AZ33" s="287"/>
      <c r="BA33" s="287"/>
      <c r="BB33" s="288"/>
      <c r="BC33" s="286" t="s">
        <v>68</v>
      </c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8"/>
      <c r="BQ33" s="279" t="s">
        <v>68</v>
      </c>
      <c r="BR33" s="280"/>
      <c r="BS33" s="280"/>
      <c r="BT33" s="280"/>
      <c r="BU33" s="280"/>
      <c r="BV33" s="280"/>
      <c r="BW33" s="280"/>
      <c r="BX33" s="280"/>
      <c r="BY33" s="280"/>
      <c r="BZ33" s="280"/>
      <c r="CA33" s="280"/>
      <c r="CB33" s="280"/>
      <c r="CC33" s="280"/>
      <c r="CD33" s="280"/>
      <c r="CE33" s="280"/>
      <c r="CF33" s="280"/>
      <c r="CG33" s="281"/>
      <c r="CH33" s="293">
        <f>(CH13+CH14+CH22+CH23+CH24+CH25+CH26+CH28+CH31+CH32)/10</f>
        <v>2</v>
      </c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5"/>
    </row>
    <row r="34" spans="1:102" s="33" customFormat="1"/>
    <row r="35" spans="1:102" s="112" customFormat="1" ht="18" customHeight="1">
      <c r="A35" s="127" t="str">
        <f>Титульный!A32</f>
        <v>Директор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8" t="str">
        <f>Титульный!C32</f>
        <v>Кочетков Александр Александрович</v>
      </c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</row>
    <row r="36" spans="1:102" s="3" customFormat="1" ht="13.5" customHeight="1">
      <c r="A36" s="292" t="s">
        <v>15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 t="s">
        <v>16</v>
      </c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 t="s">
        <v>17</v>
      </c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</row>
    <row r="37" spans="1:102" s="33" customFormat="1"/>
    <row r="38" spans="1:102" s="11" customFormat="1" ht="15.75">
      <c r="A38" s="246" t="str">
        <f>Титульный!C37</f>
        <v>Зам. Начальника ПТО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46" t="str">
        <f>Титульный!C36</f>
        <v>Арапаева Ольга Сергеевна</v>
      </c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</row>
    <row r="39" spans="1:102" s="3" customFormat="1" ht="13.5" customHeight="1">
      <c r="A39" s="292" t="s">
        <v>15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 t="s">
        <v>16</v>
      </c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 t="s">
        <v>17</v>
      </c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</row>
    <row r="40" spans="1:102" ht="3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</sheetData>
  <mergeCells count="163">
    <mergeCell ref="A38:AK38"/>
    <mergeCell ref="AL38:BV38"/>
    <mergeCell ref="BW38:CX38"/>
    <mergeCell ref="A39:AK39"/>
    <mergeCell ref="AL39:BV39"/>
    <mergeCell ref="BW39:CX39"/>
    <mergeCell ref="B33:AF33"/>
    <mergeCell ref="AG33:AQ33"/>
    <mergeCell ref="AR33:BB33"/>
    <mergeCell ref="BC33:BP33"/>
    <mergeCell ref="BQ33:CG33"/>
    <mergeCell ref="CH33:CX33"/>
    <mergeCell ref="A36:AK36"/>
    <mergeCell ref="AL36:BV36"/>
    <mergeCell ref="BW36:CX36"/>
    <mergeCell ref="B32:AF32"/>
    <mergeCell ref="AG32:AQ32"/>
    <mergeCell ref="AR32:BB32"/>
    <mergeCell ref="BC32:BP32"/>
    <mergeCell ref="BQ32:CG32"/>
    <mergeCell ref="CH32:CX32"/>
    <mergeCell ref="B31:AF31"/>
    <mergeCell ref="AG31:AQ31"/>
    <mergeCell ref="AR31:BB31"/>
    <mergeCell ref="BC31:BP31"/>
    <mergeCell ref="BQ31:CG31"/>
    <mergeCell ref="CH31:CX31"/>
    <mergeCell ref="B30:AF30"/>
    <mergeCell ref="AG30:AQ30"/>
    <mergeCell ref="AR30:BB30"/>
    <mergeCell ref="BC30:BP30"/>
    <mergeCell ref="BQ30:CG30"/>
    <mergeCell ref="CH30:CX30"/>
    <mergeCell ref="B29:AF29"/>
    <mergeCell ref="AG29:AQ29"/>
    <mergeCell ref="AR29:BB29"/>
    <mergeCell ref="BC29:BP29"/>
    <mergeCell ref="BQ29:CG29"/>
    <mergeCell ref="CH29:CX29"/>
    <mergeCell ref="B28:AF28"/>
    <mergeCell ref="AG28:AQ28"/>
    <mergeCell ref="AR28:BB28"/>
    <mergeCell ref="BC28:BP28"/>
    <mergeCell ref="BQ28:CG28"/>
    <mergeCell ref="CH28:CX28"/>
    <mergeCell ref="B27:AF27"/>
    <mergeCell ref="AG27:AQ27"/>
    <mergeCell ref="AR27:BB27"/>
    <mergeCell ref="BC27:BP27"/>
    <mergeCell ref="BQ27:CG27"/>
    <mergeCell ref="CH27:CX27"/>
    <mergeCell ref="B26:AF26"/>
    <mergeCell ref="AG26:AQ26"/>
    <mergeCell ref="AR26:BB26"/>
    <mergeCell ref="BC26:BP26"/>
    <mergeCell ref="BQ26:CG26"/>
    <mergeCell ref="CH26:CX26"/>
    <mergeCell ref="B25:AF25"/>
    <mergeCell ref="AG25:AQ25"/>
    <mergeCell ref="AR25:BB25"/>
    <mergeCell ref="BC25:BP25"/>
    <mergeCell ref="BQ25:CG25"/>
    <mergeCell ref="CH25:CX25"/>
    <mergeCell ref="B24:AF24"/>
    <mergeCell ref="AG24:AQ24"/>
    <mergeCell ref="AR24:BB24"/>
    <mergeCell ref="BC24:BP24"/>
    <mergeCell ref="BQ24:CG24"/>
    <mergeCell ref="CH24:CX24"/>
    <mergeCell ref="B23:AF23"/>
    <mergeCell ref="AG23:AQ23"/>
    <mergeCell ref="AR23:BB23"/>
    <mergeCell ref="BC23:BP23"/>
    <mergeCell ref="BQ23:CG23"/>
    <mergeCell ref="CH23:CX23"/>
    <mergeCell ref="B22:AF22"/>
    <mergeCell ref="AG22:AQ22"/>
    <mergeCell ref="AR22:BB22"/>
    <mergeCell ref="BC22:BP22"/>
    <mergeCell ref="BQ22:CG22"/>
    <mergeCell ref="CH22:CX22"/>
    <mergeCell ref="B21:AF21"/>
    <mergeCell ref="AG21:AQ21"/>
    <mergeCell ref="AR21:BB21"/>
    <mergeCell ref="BC21:BP21"/>
    <mergeCell ref="BQ21:CG21"/>
    <mergeCell ref="CH21:CX21"/>
    <mergeCell ref="B20:AF20"/>
    <mergeCell ref="AG20:AQ20"/>
    <mergeCell ref="AR20:BB20"/>
    <mergeCell ref="BC20:BP20"/>
    <mergeCell ref="BQ20:CG20"/>
    <mergeCell ref="CH20:CX20"/>
    <mergeCell ref="B19:AF19"/>
    <mergeCell ref="AG19:AQ19"/>
    <mergeCell ref="AR19:BB19"/>
    <mergeCell ref="BC19:BP19"/>
    <mergeCell ref="BQ19:CG19"/>
    <mergeCell ref="CH19:CX19"/>
    <mergeCell ref="B18:AF18"/>
    <mergeCell ref="AG18:AQ18"/>
    <mergeCell ref="AR18:BB18"/>
    <mergeCell ref="BC18:BP18"/>
    <mergeCell ref="BQ18:CG18"/>
    <mergeCell ref="CH18:CX18"/>
    <mergeCell ref="B17:AF17"/>
    <mergeCell ref="AG17:AQ17"/>
    <mergeCell ref="AR17:BB17"/>
    <mergeCell ref="BC17:BP17"/>
    <mergeCell ref="BQ17:CG17"/>
    <mergeCell ref="CH17:CX17"/>
    <mergeCell ref="B16:AF16"/>
    <mergeCell ref="AG16:AQ16"/>
    <mergeCell ref="AR16:BB16"/>
    <mergeCell ref="BC16:BP16"/>
    <mergeCell ref="BQ16:CG16"/>
    <mergeCell ref="CH16:CX16"/>
    <mergeCell ref="B15:AF15"/>
    <mergeCell ref="AG15:AQ15"/>
    <mergeCell ref="AR15:BB15"/>
    <mergeCell ref="BC15:BP15"/>
    <mergeCell ref="BQ15:CG15"/>
    <mergeCell ref="CH15:CX15"/>
    <mergeCell ref="B14:AF14"/>
    <mergeCell ref="AG14:AQ14"/>
    <mergeCell ref="AR14:BB14"/>
    <mergeCell ref="BC14:BP14"/>
    <mergeCell ref="BQ14:CG14"/>
    <mergeCell ref="CH14:CX14"/>
    <mergeCell ref="B13:AF13"/>
    <mergeCell ref="AG13:AQ13"/>
    <mergeCell ref="AR13:BB13"/>
    <mergeCell ref="BC13:BP13"/>
    <mergeCell ref="BQ13:CG13"/>
    <mergeCell ref="CH13:CX13"/>
    <mergeCell ref="B12:AF12"/>
    <mergeCell ref="AG12:AQ12"/>
    <mergeCell ref="AR12:BB12"/>
    <mergeCell ref="BC12:BP12"/>
    <mergeCell ref="BQ12:CG12"/>
    <mergeCell ref="CH12:CX12"/>
    <mergeCell ref="B11:AF11"/>
    <mergeCell ref="AG11:AQ11"/>
    <mergeCell ref="AR11:BB11"/>
    <mergeCell ref="BC11:BP11"/>
    <mergeCell ref="BQ11:CG11"/>
    <mergeCell ref="CH11:CX11"/>
    <mergeCell ref="A10:AF10"/>
    <mergeCell ref="AG10:AQ10"/>
    <mergeCell ref="AR10:BB10"/>
    <mergeCell ref="BC10:BP10"/>
    <mergeCell ref="BQ10:CG10"/>
    <mergeCell ref="CH10:CX10"/>
    <mergeCell ref="A3:CX3"/>
    <mergeCell ref="I6:CP6"/>
    <mergeCell ref="A8:AF9"/>
    <mergeCell ref="AG8:BB8"/>
    <mergeCell ref="BC8:BP9"/>
    <mergeCell ref="BQ8:CG9"/>
    <mergeCell ref="CH8:CX9"/>
    <mergeCell ref="AG9:AQ9"/>
    <mergeCell ref="AR9:BB9"/>
    <mergeCell ref="A5:CX5"/>
  </mergeCells>
  <pageMargins left="0.70866141732283472" right="0.39370078740157483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X30"/>
  <sheetViews>
    <sheetView tabSelected="1" topLeftCell="A19" zoomScaleNormal="100" workbookViewId="0">
      <selection activeCell="EC21" sqref="EC21"/>
    </sheetView>
  </sheetViews>
  <sheetFormatPr defaultColWidth="0.85546875" defaultRowHeight="15"/>
  <cols>
    <col min="1" max="30" width="0.85546875" style="4"/>
    <col min="31" max="31" width="3.140625" style="4" customWidth="1"/>
    <col min="32" max="32" width="4.7109375" style="4" customWidth="1"/>
    <col min="33" max="16384" width="0.85546875" style="4"/>
  </cols>
  <sheetData>
    <row r="1" spans="1:102" s="11" customFormat="1" ht="15.75"/>
    <row r="2" spans="1:102" s="11" customFormat="1" ht="15.75">
      <c r="A2" s="209" t="s">
        <v>110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</row>
    <row r="3" spans="1:102" s="11" customFormat="1" ht="17.25" customHeight="1">
      <c r="A3" s="209" t="str">
        <f>Титульный!B14</f>
        <v>Муниципальное унитарное предприятие города Абакана "Абаканские электрические сети"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</row>
    <row r="4" spans="1:102" s="11" customFormat="1" ht="15.75">
      <c r="I4" s="282" t="s">
        <v>79</v>
      </c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82"/>
      <c r="CN4" s="282"/>
      <c r="CO4" s="282"/>
      <c r="CP4" s="282"/>
      <c r="CQ4" s="3"/>
      <c r="CR4" s="3"/>
      <c r="CS4" s="3"/>
      <c r="CT4" s="3"/>
      <c r="CU4" s="3"/>
      <c r="CV4" s="3"/>
      <c r="CW4" s="3"/>
      <c r="CX4" s="3"/>
    </row>
    <row r="6" spans="1:102" s="9" customFormat="1" ht="15.75" customHeight="1">
      <c r="A6" s="224" t="s">
        <v>111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6"/>
      <c r="AG6" s="283" t="s">
        <v>81</v>
      </c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5"/>
      <c r="BC6" s="224" t="s">
        <v>82</v>
      </c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6"/>
      <c r="BQ6" s="224" t="s">
        <v>83</v>
      </c>
      <c r="BR6" s="225"/>
      <c r="BS6" s="225"/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5"/>
      <c r="CE6" s="225"/>
      <c r="CF6" s="225"/>
      <c r="CG6" s="226"/>
      <c r="CH6" s="224" t="s">
        <v>84</v>
      </c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6"/>
    </row>
    <row r="7" spans="1:102" s="9" customFormat="1" ht="45" customHeight="1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8"/>
      <c r="AG7" s="256" t="s">
        <v>85</v>
      </c>
      <c r="AH7" s="257"/>
      <c r="AI7" s="257"/>
      <c r="AJ7" s="257"/>
      <c r="AK7" s="257"/>
      <c r="AL7" s="257"/>
      <c r="AM7" s="257"/>
      <c r="AN7" s="257"/>
      <c r="AO7" s="257"/>
      <c r="AP7" s="257"/>
      <c r="AQ7" s="258"/>
      <c r="AR7" s="256" t="s">
        <v>86</v>
      </c>
      <c r="AS7" s="257"/>
      <c r="AT7" s="257"/>
      <c r="AU7" s="257"/>
      <c r="AV7" s="257"/>
      <c r="AW7" s="257"/>
      <c r="AX7" s="257"/>
      <c r="AY7" s="257"/>
      <c r="AZ7" s="257"/>
      <c r="BA7" s="257"/>
      <c r="BB7" s="258"/>
      <c r="BC7" s="256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8"/>
      <c r="BQ7" s="256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8"/>
      <c r="CH7" s="256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8"/>
    </row>
    <row r="8" spans="1:102" s="30" customFormat="1">
      <c r="A8" s="279">
        <v>1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1"/>
      <c r="AG8" s="279">
        <v>2</v>
      </c>
      <c r="AH8" s="280"/>
      <c r="AI8" s="280"/>
      <c r="AJ8" s="280"/>
      <c r="AK8" s="280"/>
      <c r="AL8" s="280"/>
      <c r="AM8" s="280"/>
      <c r="AN8" s="280"/>
      <c r="AO8" s="280"/>
      <c r="AP8" s="280"/>
      <c r="AQ8" s="281"/>
      <c r="AR8" s="279">
        <v>3</v>
      </c>
      <c r="AS8" s="280"/>
      <c r="AT8" s="280"/>
      <c r="AU8" s="280"/>
      <c r="AV8" s="280"/>
      <c r="AW8" s="280"/>
      <c r="AX8" s="280"/>
      <c r="AY8" s="280"/>
      <c r="AZ8" s="280"/>
      <c r="BA8" s="280"/>
      <c r="BB8" s="281"/>
      <c r="BC8" s="279">
        <v>4</v>
      </c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1"/>
      <c r="BQ8" s="279">
        <v>5</v>
      </c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1"/>
      <c r="CH8" s="279">
        <v>6</v>
      </c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1"/>
    </row>
    <row r="9" spans="1:102" s="31" customFormat="1" ht="59.25" customHeight="1">
      <c r="A9" s="29"/>
      <c r="B9" s="252" t="s">
        <v>112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3"/>
      <c r="AG9" s="286" t="s">
        <v>68</v>
      </c>
      <c r="AH9" s="287"/>
      <c r="AI9" s="287"/>
      <c r="AJ9" s="287"/>
      <c r="AK9" s="287"/>
      <c r="AL9" s="287"/>
      <c r="AM9" s="287"/>
      <c r="AN9" s="287"/>
      <c r="AO9" s="287"/>
      <c r="AP9" s="287"/>
      <c r="AQ9" s="288"/>
      <c r="AR9" s="286" t="s">
        <v>68</v>
      </c>
      <c r="AS9" s="287"/>
      <c r="AT9" s="287"/>
      <c r="AU9" s="287"/>
      <c r="AV9" s="287"/>
      <c r="AW9" s="287"/>
      <c r="AX9" s="287"/>
      <c r="AY9" s="287"/>
      <c r="AZ9" s="287"/>
      <c r="BA9" s="287"/>
      <c r="BB9" s="288"/>
      <c r="BC9" s="279" t="s">
        <v>68</v>
      </c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1"/>
      <c r="BQ9" s="279" t="s">
        <v>68</v>
      </c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1"/>
      <c r="CH9" s="279">
        <f>(CH11+CH12)/2</f>
        <v>0.25</v>
      </c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1"/>
    </row>
    <row r="10" spans="1:102" s="31" customFormat="1" ht="15" customHeight="1">
      <c r="A10" s="32"/>
      <c r="B10" s="252" t="s">
        <v>88</v>
      </c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3"/>
      <c r="AG10" s="286"/>
      <c r="AH10" s="287"/>
      <c r="AI10" s="287"/>
      <c r="AJ10" s="287"/>
      <c r="AK10" s="287"/>
      <c r="AL10" s="287"/>
      <c r="AM10" s="287"/>
      <c r="AN10" s="287"/>
      <c r="AO10" s="287"/>
      <c r="AP10" s="287"/>
      <c r="AQ10" s="288"/>
      <c r="AR10" s="286"/>
      <c r="AS10" s="287"/>
      <c r="AT10" s="287"/>
      <c r="AU10" s="287"/>
      <c r="AV10" s="287"/>
      <c r="AW10" s="287"/>
      <c r="AX10" s="287"/>
      <c r="AY10" s="287"/>
      <c r="AZ10" s="287"/>
      <c r="BA10" s="287"/>
      <c r="BB10" s="288"/>
      <c r="BC10" s="279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1"/>
      <c r="BQ10" s="279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1"/>
      <c r="CH10" s="279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1"/>
    </row>
    <row r="11" spans="1:102" s="31" customFormat="1" ht="106.5" customHeight="1">
      <c r="A11" s="32"/>
      <c r="B11" s="252" t="s">
        <v>113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9"/>
      <c r="AG11" s="286">
        <v>10</v>
      </c>
      <c r="AH11" s="287"/>
      <c r="AI11" s="287"/>
      <c r="AJ11" s="287"/>
      <c r="AK11" s="287"/>
      <c r="AL11" s="287"/>
      <c r="AM11" s="287"/>
      <c r="AN11" s="287"/>
      <c r="AO11" s="287"/>
      <c r="AP11" s="287"/>
      <c r="AQ11" s="288"/>
      <c r="AR11" s="286">
        <v>13</v>
      </c>
      <c r="AS11" s="287"/>
      <c r="AT11" s="287"/>
      <c r="AU11" s="287"/>
      <c r="AV11" s="287"/>
      <c r="AW11" s="287"/>
      <c r="AX11" s="287"/>
      <c r="AY11" s="287"/>
      <c r="AZ11" s="287"/>
      <c r="BA11" s="287"/>
      <c r="BB11" s="288"/>
      <c r="BC11" s="289">
        <f>AG11/AR11*100</f>
        <v>76.923076923076934</v>
      </c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1"/>
      <c r="BQ11" s="279" t="s">
        <v>104</v>
      </c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1"/>
      <c r="CH11" s="279">
        <f>IF(BC11&lt;80,0.25,IF(BC11&gt;=80,IF(BC11&lt;=120,0.5,0.75)))</f>
        <v>0.25</v>
      </c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1"/>
    </row>
    <row r="12" spans="1:102" s="31" customFormat="1" ht="75" customHeight="1">
      <c r="A12" s="32"/>
      <c r="B12" s="300" t="s">
        <v>114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3"/>
      <c r="AG12" s="286">
        <v>10</v>
      </c>
      <c r="AH12" s="287"/>
      <c r="AI12" s="287"/>
      <c r="AJ12" s="287"/>
      <c r="AK12" s="287"/>
      <c r="AL12" s="287"/>
      <c r="AM12" s="287"/>
      <c r="AN12" s="287"/>
      <c r="AO12" s="287"/>
      <c r="AP12" s="287"/>
      <c r="AQ12" s="288"/>
      <c r="AR12" s="286">
        <v>21</v>
      </c>
      <c r="AS12" s="287"/>
      <c r="AT12" s="287"/>
      <c r="AU12" s="287"/>
      <c r="AV12" s="287"/>
      <c r="AW12" s="287"/>
      <c r="AX12" s="287"/>
      <c r="AY12" s="287"/>
      <c r="AZ12" s="287"/>
      <c r="BA12" s="287"/>
      <c r="BB12" s="288"/>
      <c r="BC12" s="289">
        <f>AG12/AR12*100</f>
        <v>47.619047619047613</v>
      </c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1"/>
      <c r="BQ12" s="279" t="s">
        <v>104</v>
      </c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1"/>
      <c r="CH12" s="279">
        <f>IF(BC12&lt;80,0.25,IF(BC12&gt;=80,IF(BC12&lt;=120,0.5,0.75)))</f>
        <v>0.25</v>
      </c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1"/>
    </row>
    <row r="13" spans="1:102" s="31" customFormat="1" ht="88.5" customHeight="1">
      <c r="A13" s="32"/>
      <c r="B13" s="300" t="s">
        <v>115</v>
      </c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1"/>
      <c r="AG13" s="286">
        <v>10</v>
      </c>
      <c r="AH13" s="287"/>
      <c r="AI13" s="287"/>
      <c r="AJ13" s="287"/>
      <c r="AK13" s="287"/>
      <c r="AL13" s="287"/>
      <c r="AM13" s="287"/>
      <c r="AN13" s="287"/>
      <c r="AO13" s="287"/>
      <c r="AP13" s="287"/>
      <c r="AQ13" s="288"/>
      <c r="AR13" s="286">
        <v>21</v>
      </c>
      <c r="AS13" s="287"/>
      <c r="AT13" s="287"/>
      <c r="AU13" s="287"/>
      <c r="AV13" s="287"/>
      <c r="AW13" s="287"/>
      <c r="AX13" s="287"/>
      <c r="AY13" s="287"/>
      <c r="AZ13" s="287"/>
      <c r="BA13" s="287"/>
      <c r="BB13" s="288"/>
      <c r="BC13" s="289">
        <f>AG13/AR13*100</f>
        <v>47.619047619047613</v>
      </c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1"/>
      <c r="BQ13" s="279" t="s">
        <v>68</v>
      </c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1"/>
      <c r="CH13" s="279" t="s">
        <v>68</v>
      </c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1"/>
    </row>
    <row r="14" spans="1:102" s="31" customFormat="1" ht="30.75" customHeight="1">
      <c r="A14" s="32"/>
      <c r="B14" s="300" t="s">
        <v>116</v>
      </c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1"/>
      <c r="AG14" s="286">
        <v>10</v>
      </c>
      <c r="AH14" s="287"/>
      <c r="AI14" s="287"/>
      <c r="AJ14" s="287"/>
      <c r="AK14" s="287"/>
      <c r="AL14" s="287"/>
      <c r="AM14" s="287"/>
      <c r="AN14" s="287"/>
      <c r="AO14" s="287"/>
      <c r="AP14" s="287"/>
      <c r="AQ14" s="288"/>
      <c r="AR14" s="286">
        <v>21</v>
      </c>
      <c r="AS14" s="287"/>
      <c r="AT14" s="287"/>
      <c r="AU14" s="287"/>
      <c r="AV14" s="287"/>
      <c r="AW14" s="287"/>
      <c r="AX14" s="287"/>
      <c r="AY14" s="287"/>
      <c r="AZ14" s="287"/>
      <c r="BA14" s="287"/>
      <c r="BB14" s="288"/>
      <c r="BC14" s="289">
        <f>AG14/AR14*100</f>
        <v>47.619047619047613</v>
      </c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1"/>
      <c r="BQ14" s="279" t="s">
        <v>68</v>
      </c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1"/>
      <c r="CH14" s="279" t="s">
        <v>68</v>
      </c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1"/>
    </row>
    <row r="15" spans="1:102" s="31" customFormat="1" ht="182.25" customHeight="1">
      <c r="A15" s="32"/>
      <c r="B15" s="300" t="s">
        <v>117</v>
      </c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3"/>
      <c r="AG15" s="286">
        <v>0</v>
      </c>
      <c r="AH15" s="287"/>
      <c r="AI15" s="287"/>
      <c r="AJ15" s="287"/>
      <c r="AK15" s="287"/>
      <c r="AL15" s="287"/>
      <c r="AM15" s="287"/>
      <c r="AN15" s="287"/>
      <c r="AO15" s="287"/>
      <c r="AP15" s="287"/>
      <c r="AQ15" s="288"/>
      <c r="AR15" s="286">
        <v>0</v>
      </c>
      <c r="AS15" s="287"/>
      <c r="AT15" s="287"/>
      <c r="AU15" s="287"/>
      <c r="AV15" s="287"/>
      <c r="AW15" s="287"/>
      <c r="AX15" s="287"/>
      <c r="AY15" s="287"/>
      <c r="AZ15" s="287"/>
      <c r="BA15" s="287"/>
      <c r="BB15" s="288"/>
      <c r="BC15" s="289">
        <v>100</v>
      </c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1"/>
      <c r="BQ15" s="279" t="s">
        <v>104</v>
      </c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1"/>
      <c r="CH15" s="279">
        <f>IF(BC15&lt;80,0.25,IF(BC15&gt;=80,IF(BC15&lt;=120,0.5,0.75)))</f>
        <v>0.5</v>
      </c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1"/>
    </row>
    <row r="16" spans="1:102" s="31" customFormat="1" ht="91.5" customHeight="1">
      <c r="A16" s="32"/>
      <c r="B16" s="300" t="s">
        <v>118</v>
      </c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1"/>
      <c r="AG16" s="286"/>
      <c r="AH16" s="287"/>
      <c r="AI16" s="287"/>
      <c r="AJ16" s="287"/>
      <c r="AK16" s="287"/>
      <c r="AL16" s="287"/>
      <c r="AM16" s="287"/>
      <c r="AN16" s="287"/>
      <c r="AO16" s="287"/>
      <c r="AP16" s="287"/>
      <c r="AQ16" s="288"/>
      <c r="AR16" s="286"/>
      <c r="AS16" s="287"/>
      <c r="AT16" s="287"/>
      <c r="AU16" s="287"/>
      <c r="AV16" s="287"/>
      <c r="AW16" s="287"/>
      <c r="AX16" s="287"/>
      <c r="AY16" s="287"/>
      <c r="AZ16" s="287"/>
      <c r="BA16" s="287"/>
      <c r="BB16" s="288"/>
      <c r="BC16" s="289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1"/>
      <c r="BQ16" s="279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1"/>
      <c r="CH16" s="279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1"/>
    </row>
    <row r="17" spans="1:102" s="31" customFormat="1" ht="94.5" customHeight="1">
      <c r="A17" s="32"/>
      <c r="B17" s="252" t="s">
        <v>119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3"/>
      <c r="AG17" s="286">
        <f>(19+8)/(346+174+19+1169)</f>
        <v>1.5807962529274005E-2</v>
      </c>
      <c r="AH17" s="287"/>
      <c r="AI17" s="287"/>
      <c r="AJ17" s="287"/>
      <c r="AK17" s="287"/>
      <c r="AL17" s="287"/>
      <c r="AM17" s="287"/>
      <c r="AN17" s="287"/>
      <c r="AO17" s="287"/>
      <c r="AP17" s="287"/>
      <c r="AQ17" s="288"/>
      <c r="AR17" s="286">
        <v>25</v>
      </c>
      <c r="AS17" s="287"/>
      <c r="AT17" s="287"/>
      <c r="AU17" s="287"/>
      <c r="AV17" s="287"/>
      <c r="AW17" s="287"/>
      <c r="AX17" s="287"/>
      <c r="AY17" s="287"/>
      <c r="AZ17" s="287"/>
      <c r="BA17" s="287"/>
      <c r="BB17" s="288"/>
      <c r="BC17" s="289">
        <f>AG17/AR17*100</f>
        <v>6.323185011709602E-2</v>
      </c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1"/>
      <c r="BQ17" s="279" t="s">
        <v>104</v>
      </c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1"/>
      <c r="CH17" s="279">
        <f>IF(BC17&lt;80,0.25,IF(BC17&gt;=80,IF(BC17&lt;=120,0.5,0.75)))</f>
        <v>0.25</v>
      </c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1"/>
    </row>
    <row r="18" spans="1:102" s="31" customFormat="1" ht="60.75" customHeight="1">
      <c r="A18" s="32"/>
      <c r="B18" s="252" t="s">
        <v>120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3"/>
      <c r="AG18" s="286" t="s">
        <v>68</v>
      </c>
      <c r="AH18" s="287"/>
      <c r="AI18" s="287"/>
      <c r="AJ18" s="287"/>
      <c r="AK18" s="287"/>
      <c r="AL18" s="287"/>
      <c r="AM18" s="287"/>
      <c r="AN18" s="287"/>
      <c r="AO18" s="287"/>
      <c r="AP18" s="287"/>
      <c r="AQ18" s="288"/>
      <c r="AR18" s="286" t="s">
        <v>68</v>
      </c>
      <c r="AS18" s="287"/>
      <c r="AT18" s="287"/>
      <c r="AU18" s="287"/>
      <c r="AV18" s="287"/>
      <c r="AW18" s="287"/>
      <c r="AX18" s="287"/>
      <c r="AY18" s="287"/>
      <c r="AZ18" s="287"/>
      <c r="BA18" s="287"/>
      <c r="BB18" s="288"/>
      <c r="BC18" s="289" t="s">
        <v>68</v>
      </c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1"/>
      <c r="BQ18" s="279" t="s">
        <v>68</v>
      </c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1"/>
      <c r="CH18" s="279">
        <f>(CH20+CH21)/2</f>
        <v>0.5</v>
      </c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1"/>
    </row>
    <row r="19" spans="1:102" s="31" customFormat="1" ht="15" customHeight="1">
      <c r="A19" s="32"/>
      <c r="B19" s="252" t="s">
        <v>88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3"/>
      <c r="AG19" s="286"/>
      <c r="AH19" s="287"/>
      <c r="AI19" s="287"/>
      <c r="AJ19" s="287"/>
      <c r="AK19" s="287"/>
      <c r="AL19" s="287"/>
      <c r="AM19" s="287"/>
      <c r="AN19" s="287"/>
      <c r="AO19" s="287"/>
      <c r="AP19" s="287"/>
      <c r="AQ19" s="288"/>
      <c r="AR19" s="286"/>
      <c r="AS19" s="287"/>
      <c r="AT19" s="287"/>
      <c r="AU19" s="287"/>
      <c r="AV19" s="287"/>
      <c r="AW19" s="287"/>
      <c r="AX19" s="287"/>
      <c r="AY19" s="287"/>
      <c r="AZ19" s="287"/>
      <c r="BA19" s="287"/>
      <c r="BB19" s="288"/>
      <c r="BC19" s="289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1"/>
      <c r="BQ19" s="279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1"/>
      <c r="CH19" s="279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1"/>
    </row>
    <row r="20" spans="1:102" s="31" customFormat="1" ht="107.25" customHeight="1">
      <c r="A20" s="32"/>
      <c r="B20" s="252" t="s">
        <v>121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3"/>
      <c r="AG20" s="286">
        <v>1</v>
      </c>
      <c r="AH20" s="287"/>
      <c r="AI20" s="287"/>
      <c r="AJ20" s="287"/>
      <c r="AK20" s="287"/>
      <c r="AL20" s="287"/>
      <c r="AM20" s="287"/>
      <c r="AN20" s="287"/>
      <c r="AO20" s="287"/>
      <c r="AP20" s="287"/>
      <c r="AQ20" s="288"/>
      <c r="AR20" s="286">
        <v>1</v>
      </c>
      <c r="AS20" s="287"/>
      <c r="AT20" s="287"/>
      <c r="AU20" s="287"/>
      <c r="AV20" s="287"/>
      <c r="AW20" s="287"/>
      <c r="AX20" s="287"/>
      <c r="AY20" s="287"/>
      <c r="AZ20" s="287"/>
      <c r="BA20" s="287"/>
      <c r="BB20" s="288"/>
      <c r="BC20" s="289">
        <f>AG20/AR20*100</f>
        <v>100</v>
      </c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1"/>
      <c r="BQ20" s="279" t="s">
        <v>90</v>
      </c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1"/>
      <c r="CH20" s="279">
        <f>IF(BC20&lt;80,0.75,IF(BC20&gt;=80,IF(BC20&lt;=120,0.5,0.25)))</f>
        <v>0.5</v>
      </c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1"/>
    </row>
    <row r="21" spans="1:102" ht="153" customHeight="1">
      <c r="A21" s="32"/>
      <c r="B21" s="252" t="s">
        <v>122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3"/>
      <c r="AG21" s="286">
        <v>0</v>
      </c>
      <c r="AH21" s="287"/>
      <c r="AI21" s="287"/>
      <c r="AJ21" s="287"/>
      <c r="AK21" s="287"/>
      <c r="AL21" s="287"/>
      <c r="AM21" s="287"/>
      <c r="AN21" s="287"/>
      <c r="AO21" s="287"/>
      <c r="AP21" s="287"/>
      <c r="AQ21" s="288"/>
      <c r="AR21" s="286">
        <v>0</v>
      </c>
      <c r="AS21" s="287"/>
      <c r="AT21" s="287"/>
      <c r="AU21" s="287"/>
      <c r="AV21" s="287"/>
      <c r="AW21" s="287"/>
      <c r="AX21" s="287"/>
      <c r="AY21" s="287"/>
      <c r="AZ21" s="287"/>
      <c r="BA21" s="287"/>
      <c r="BB21" s="288"/>
      <c r="BC21" s="289">
        <v>100</v>
      </c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1"/>
      <c r="BQ21" s="279" t="s">
        <v>104</v>
      </c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1"/>
      <c r="CH21" s="279">
        <f>IF(BC21&lt;80,0.25,IF(BC21&gt;=80,IF(BC21&lt;=120,0.5,0.75)))</f>
        <v>0.5</v>
      </c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1"/>
    </row>
    <row r="22" spans="1:102" ht="76.5" customHeight="1">
      <c r="A22" s="32"/>
      <c r="B22" s="252" t="s">
        <v>123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3"/>
      <c r="AG22" s="286">
        <v>0</v>
      </c>
      <c r="AH22" s="287"/>
      <c r="AI22" s="287"/>
      <c r="AJ22" s="287"/>
      <c r="AK22" s="287"/>
      <c r="AL22" s="287"/>
      <c r="AM22" s="287"/>
      <c r="AN22" s="287"/>
      <c r="AO22" s="287"/>
      <c r="AP22" s="287"/>
      <c r="AQ22" s="288"/>
      <c r="AR22" s="286">
        <v>0</v>
      </c>
      <c r="AS22" s="287"/>
      <c r="AT22" s="287"/>
      <c r="AU22" s="287"/>
      <c r="AV22" s="287"/>
      <c r="AW22" s="287"/>
      <c r="AX22" s="287"/>
      <c r="AY22" s="287"/>
      <c r="AZ22" s="287"/>
      <c r="BA22" s="287"/>
      <c r="BB22" s="288"/>
      <c r="BC22" s="289">
        <v>100</v>
      </c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1"/>
      <c r="BQ22" s="279" t="s">
        <v>104</v>
      </c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1"/>
      <c r="CH22" s="279">
        <v>0.2</v>
      </c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1"/>
    </row>
    <row r="23" spans="1:102" ht="122.25" customHeight="1">
      <c r="A23" s="32"/>
      <c r="B23" s="252" t="s">
        <v>124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3"/>
      <c r="AG23" s="286">
        <v>0</v>
      </c>
      <c r="AH23" s="287"/>
      <c r="AI23" s="287"/>
      <c r="AJ23" s="287"/>
      <c r="AK23" s="287"/>
      <c r="AL23" s="287"/>
      <c r="AM23" s="287"/>
      <c r="AN23" s="287"/>
      <c r="AO23" s="287"/>
      <c r="AP23" s="287"/>
      <c r="AQ23" s="288"/>
      <c r="AR23" s="286">
        <v>0</v>
      </c>
      <c r="AS23" s="287"/>
      <c r="AT23" s="287"/>
      <c r="AU23" s="287"/>
      <c r="AV23" s="287"/>
      <c r="AW23" s="287"/>
      <c r="AX23" s="287"/>
      <c r="AY23" s="287"/>
      <c r="AZ23" s="287"/>
      <c r="BA23" s="287"/>
      <c r="BB23" s="288"/>
      <c r="BC23" s="289">
        <v>100</v>
      </c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1"/>
      <c r="BQ23" s="279"/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1"/>
      <c r="CH23" s="279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1"/>
    </row>
    <row r="24" spans="1:102" ht="30.75" customHeight="1">
      <c r="A24" s="32"/>
      <c r="B24" s="252" t="s">
        <v>125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3"/>
      <c r="AG24" s="286" t="s">
        <v>68</v>
      </c>
      <c r="AH24" s="287"/>
      <c r="AI24" s="287"/>
      <c r="AJ24" s="287"/>
      <c r="AK24" s="287"/>
      <c r="AL24" s="287"/>
      <c r="AM24" s="287"/>
      <c r="AN24" s="287"/>
      <c r="AO24" s="287"/>
      <c r="AP24" s="287"/>
      <c r="AQ24" s="288"/>
      <c r="AR24" s="286" t="s">
        <v>68</v>
      </c>
      <c r="AS24" s="287"/>
      <c r="AT24" s="287"/>
      <c r="AU24" s="287"/>
      <c r="AV24" s="287"/>
      <c r="AW24" s="287"/>
      <c r="AX24" s="287"/>
      <c r="AY24" s="287"/>
      <c r="AZ24" s="287"/>
      <c r="BA24" s="287"/>
      <c r="BB24" s="288"/>
      <c r="BC24" s="289" t="s">
        <v>68</v>
      </c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1"/>
      <c r="BQ24" s="279" t="s">
        <v>68</v>
      </c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1"/>
      <c r="CH24" s="293">
        <f>(CH9+CH15+CH17+CH18+CH21+CH22+CH20)/7</f>
        <v>0.38571428571428573</v>
      </c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5"/>
    </row>
    <row r="25" spans="1:102" s="33" customFormat="1"/>
    <row r="26" spans="1:102" s="112" customFormat="1" ht="18" customHeight="1">
      <c r="A26" s="127" t="str">
        <f>Титульный!A32</f>
        <v>Директор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8" t="str">
        <f>Титульный!C32</f>
        <v>Кочетков Александр Александрович</v>
      </c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</row>
    <row r="27" spans="1:102" s="3" customFormat="1" ht="13.5" customHeight="1">
      <c r="A27" s="292" t="s">
        <v>15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 t="s">
        <v>16</v>
      </c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 t="s">
        <v>17</v>
      </c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</row>
    <row r="28" spans="1:102" s="33" customFormat="1"/>
    <row r="29" spans="1:102" s="112" customFormat="1" ht="15.75">
      <c r="A29" s="296" t="str">
        <f>Титульный!C37</f>
        <v>Зам. Начальника ПТО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46" t="str">
        <f>Титульный!C36</f>
        <v>Арапаева Ольга Сергеевна</v>
      </c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247"/>
      <c r="BY29" s="247"/>
      <c r="BZ29" s="247"/>
      <c r="CA29" s="247"/>
      <c r="CB29" s="247"/>
      <c r="CC29" s="247"/>
      <c r="CD29" s="247"/>
      <c r="CE29" s="247"/>
      <c r="CF29" s="247"/>
      <c r="CG29" s="247"/>
      <c r="CH29" s="247"/>
      <c r="CI29" s="247"/>
      <c r="CJ29" s="247"/>
      <c r="CK29" s="247"/>
      <c r="CL29" s="247"/>
      <c r="CM29" s="247"/>
      <c r="CN29" s="247"/>
      <c r="CO29" s="247"/>
      <c r="CP29" s="247"/>
      <c r="CQ29" s="247"/>
      <c r="CR29" s="247"/>
      <c r="CS29" s="247"/>
      <c r="CT29" s="247"/>
      <c r="CU29" s="247"/>
      <c r="CV29" s="247"/>
      <c r="CW29" s="247"/>
      <c r="CX29" s="247"/>
    </row>
    <row r="30" spans="1:102" s="3" customFormat="1" ht="13.5" customHeight="1">
      <c r="A30" s="244" t="s">
        <v>15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 t="s">
        <v>16</v>
      </c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  <c r="BB30" s="244"/>
      <c r="BC30" s="244"/>
      <c r="BD30" s="244"/>
      <c r="BE30" s="244"/>
      <c r="BF30" s="244"/>
      <c r="BG30" s="244"/>
      <c r="BH30" s="244"/>
      <c r="BI30" s="244"/>
      <c r="BJ30" s="244"/>
      <c r="BK30" s="244"/>
      <c r="BL30" s="244"/>
      <c r="BM30" s="244"/>
      <c r="BN30" s="244"/>
      <c r="BO30" s="244"/>
      <c r="BP30" s="244"/>
      <c r="BQ30" s="244"/>
      <c r="BR30" s="244"/>
      <c r="BS30" s="244"/>
      <c r="BT30" s="244"/>
      <c r="BU30" s="244"/>
      <c r="BV30" s="244"/>
      <c r="BW30" s="244" t="s">
        <v>17</v>
      </c>
      <c r="BX30" s="244"/>
      <c r="BY30" s="244"/>
      <c r="BZ30" s="244"/>
      <c r="CA30" s="244"/>
      <c r="CB30" s="244"/>
      <c r="CC30" s="244"/>
      <c r="CD30" s="244"/>
      <c r="CE30" s="244"/>
      <c r="CF30" s="244"/>
      <c r="CG30" s="244"/>
      <c r="CH30" s="244"/>
      <c r="CI30" s="244"/>
      <c r="CJ30" s="244"/>
      <c r="CK30" s="244"/>
      <c r="CL30" s="244"/>
      <c r="CM30" s="244"/>
      <c r="CN30" s="244"/>
      <c r="CO30" s="244"/>
      <c r="CP30" s="244"/>
      <c r="CQ30" s="244"/>
      <c r="CR30" s="244"/>
      <c r="CS30" s="244"/>
      <c r="CT30" s="244"/>
      <c r="CU30" s="244"/>
      <c r="CV30" s="244"/>
      <c r="CW30" s="244"/>
      <c r="CX30" s="244"/>
    </row>
  </sheetData>
  <mergeCells count="121">
    <mergeCell ref="A27:AK27"/>
    <mergeCell ref="AL27:BV27"/>
    <mergeCell ref="BW27:CX27"/>
    <mergeCell ref="B24:AF24"/>
    <mergeCell ref="AG24:AQ24"/>
    <mergeCell ref="AR24:BB24"/>
    <mergeCell ref="BC24:BP24"/>
    <mergeCell ref="BQ24:CG24"/>
    <mergeCell ref="CH24:CX24"/>
    <mergeCell ref="B23:AF23"/>
    <mergeCell ref="AG23:AQ23"/>
    <mergeCell ref="AR23:BB23"/>
    <mergeCell ref="BC23:BP23"/>
    <mergeCell ref="BQ23:CG23"/>
    <mergeCell ref="CH23:CX23"/>
    <mergeCell ref="B22:AF22"/>
    <mergeCell ref="AG22:AQ22"/>
    <mergeCell ref="AR22:BB22"/>
    <mergeCell ref="BC22:BP22"/>
    <mergeCell ref="BQ22:CG22"/>
    <mergeCell ref="CH22:CX22"/>
    <mergeCell ref="B21:AF21"/>
    <mergeCell ref="AG21:AQ21"/>
    <mergeCell ref="AR21:BB21"/>
    <mergeCell ref="BC21:BP21"/>
    <mergeCell ref="BQ21:CG21"/>
    <mergeCell ref="CH21:CX21"/>
    <mergeCell ref="B20:AF20"/>
    <mergeCell ref="AG20:AQ20"/>
    <mergeCell ref="AR20:BB20"/>
    <mergeCell ref="BC20:BP20"/>
    <mergeCell ref="BQ20:CG20"/>
    <mergeCell ref="CH20:CX20"/>
    <mergeCell ref="B19:AF19"/>
    <mergeCell ref="AG19:AQ19"/>
    <mergeCell ref="AR19:BB19"/>
    <mergeCell ref="BC19:BP19"/>
    <mergeCell ref="BQ19:CG19"/>
    <mergeCell ref="CH19:CX19"/>
    <mergeCell ref="B18:AF18"/>
    <mergeCell ref="AG18:AQ18"/>
    <mergeCell ref="AR18:BB18"/>
    <mergeCell ref="BC18:BP18"/>
    <mergeCell ref="BQ18:CG18"/>
    <mergeCell ref="CH18:CX18"/>
    <mergeCell ref="B17:AF17"/>
    <mergeCell ref="AG17:AQ17"/>
    <mergeCell ref="AR17:BB17"/>
    <mergeCell ref="BC17:BP17"/>
    <mergeCell ref="BQ17:CG17"/>
    <mergeCell ref="CH17:CX17"/>
    <mergeCell ref="B16:AF16"/>
    <mergeCell ref="AG16:AQ16"/>
    <mergeCell ref="AR16:BB16"/>
    <mergeCell ref="BC16:BP16"/>
    <mergeCell ref="BQ16:CG16"/>
    <mergeCell ref="CH16:CX16"/>
    <mergeCell ref="B15:AF15"/>
    <mergeCell ref="AG15:AQ15"/>
    <mergeCell ref="AR15:BB15"/>
    <mergeCell ref="BC15:BP15"/>
    <mergeCell ref="BQ15:CG15"/>
    <mergeCell ref="CH15:CX15"/>
    <mergeCell ref="B14:AF14"/>
    <mergeCell ref="AG14:AQ14"/>
    <mergeCell ref="AR14:BB14"/>
    <mergeCell ref="BC14:BP14"/>
    <mergeCell ref="BQ14:CG14"/>
    <mergeCell ref="CH14:CX14"/>
    <mergeCell ref="B13:AF13"/>
    <mergeCell ref="AG13:AQ13"/>
    <mergeCell ref="AR13:BB13"/>
    <mergeCell ref="BC13:BP13"/>
    <mergeCell ref="BQ13:CG13"/>
    <mergeCell ref="CH13:CX13"/>
    <mergeCell ref="B12:AF12"/>
    <mergeCell ref="AG12:AQ12"/>
    <mergeCell ref="AR12:BB12"/>
    <mergeCell ref="BC12:BP12"/>
    <mergeCell ref="BQ12:CG12"/>
    <mergeCell ref="CH12:CX12"/>
    <mergeCell ref="AR8:BB8"/>
    <mergeCell ref="BC8:BP8"/>
    <mergeCell ref="BQ8:CG8"/>
    <mergeCell ref="CH8:CX8"/>
    <mergeCell ref="B11:AF11"/>
    <mergeCell ref="AG11:AQ11"/>
    <mergeCell ref="AR11:BB11"/>
    <mergeCell ref="BC11:BP11"/>
    <mergeCell ref="BQ11:CG11"/>
    <mergeCell ref="CH11:CX11"/>
    <mergeCell ref="B10:AF10"/>
    <mergeCell ref="AG10:AQ10"/>
    <mergeCell ref="AR10:BB10"/>
    <mergeCell ref="BC10:BP10"/>
    <mergeCell ref="BQ10:CG10"/>
    <mergeCell ref="CH10:CX10"/>
    <mergeCell ref="A29:AK29"/>
    <mergeCell ref="AL29:BV29"/>
    <mergeCell ref="BW29:CX29"/>
    <mergeCell ref="A30:AK30"/>
    <mergeCell ref="AL30:BV30"/>
    <mergeCell ref="BW30:CX30"/>
    <mergeCell ref="A2:CX2"/>
    <mergeCell ref="I4:CP4"/>
    <mergeCell ref="A6:AF7"/>
    <mergeCell ref="AG6:BB6"/>
    <mergeCell ref="BC6:BP7"/>
    <mergeCell ref="BQ6:CG7"/>
    <mergeCell ref="CH6:CX7"/>
    <mergeCell ref="AG7:AQ7"/>
    <mergeCell ref="AR7:BB7"/>
    <mergeCell ref="A3:CW3"/>
    <mergeCell ref="B9:AF9"/>
    <mergeCell ref="AG9:AQ9"/>
    <mergeCell ref="AR9:BB9"/>
    <mergeCell ref="BC9:BP9"/>
    <mergeCell ref="BQ9:CG9"/>
    <mergeCell ref="CH9:CX9"/>
    <mergeCell ref="A8:AF8"/>
    <mergeCell ref="AG8:AQ8"/>
  </mergeCells>
  <pageMargins left="0.70866141732283472" right="0.39370078740157483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X40"/>
  <sheetViews>
    <sheetView workbookViewId="0">
      <selection activeCell="CX1" sqref="CX1"/>
    </sheetView>
  </sheetViews>
  <sheetFormatPr defaultColWidth="0.85546875" defaultRowHeight="15"/>
  <cols>
    <col min="1" max="37" width="0.85546875" style="4"/>
    <col min="38" max="38" width="2" style="4" bestFit="1" customWidth="1"/>
    <col min="39" max="16384" width="0.85546875" style="4"/>
  </cols>
  <sheetData>
    <row r="1" spans="1:102" s="11" customFormat="1" ht="15.75">
      <c r="CX1" s="10"/>
    </row>
    <row r="2" spans="1:102" s="11" customFormat="1" ht="15.75"/>
    <row r="3" spans="1:102" s="11" customFormat="1" ht="15.75" customHeight="1">
      <c r="A3" s="209" t="s">
        <v>126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</row>
    <row r="4" spans="1:102" s="11" customFormat="1" ht="15.75" customHeight="1"/>
    <row r="5" spans="1:102" s="11" customFormat="1" ht="30.75" customHeight="1">
      <c r="A5" s="209" t="str">
        <f>Титульный!B14</f>
        <v>Муниципальное унитарное предприятие города Абакана "Абаканские электрические сети"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</row>
    <row r="6" spans="1:102" s="11" customFormat="1" ht="15.75">
      <c r="I6" s="282" t="s">
        <v>79</v>
      </c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3"/>
      <c r="CR6" s="3"/>
      <c r="CS6" s="3"/>
      <c r="CT6" s="3"/>
      <c r="CU6" s="3"/>
      <c r="CV6" s="3"/>
      <c r="CW6" s="3"/>
      <c r="CX6" s="3"/>
    </row>
    <row r="8" spans="1:102" s="9" customFormat="1" ht="15.75" customHeight="1">
      <c r="A8" s="224" t="s">
        <v>111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6"/>
      <c r="AG8" s="283" t="s">
        <v>81</v>
      </c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5"/>
      <c r="BC8" s="224" t="s">
        <v>82</v>
      </c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6"/>
      <c r="BQ8" s="224" t="s">
        <v>83</v>
      </c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6"/>
      <c r="CH8" s="224" t="s">
        <v>84</v>
      </c>
      <c r="CI8" s="225"/>
      <c r="CJ8" s="225"/>
      <c r="CK8" s="225"/>
      <c r="CL8" s="225"/>
      <c r="CM8" s="225"/>
      <c r="CN8" s="225"/>
      <c r="CO8" s="225"/>
      <c r="CP8" s="225"/>
      <c r="CQ8" s="225"/>
      <c r="CR8" s="225"/>
      <c r="CS8" s="225"/>
      <c r="CT8" s="225"/>
      <c r="CU8" s="225"/>
      <c r="CV8" s="225"/>
      <c r="CW8" s="225"/>
      <c r="CX8" s="226"/>
    </row>
    <row r="9" spans="1:102" s="9" customFormat="1" ht="45" customHeight="1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8"/>
      <c r="AG9" s="256" t="s">
        <v>85</v>
      </c>
      <c r="AH9" s="257"/>
      <c r="AI9" s="257"/>
      <c r="AJ9" s="257"/>
      <c r="AK9" s="257"/>
      <c r="AL9" s="257"/>
      <c r="AM9" s="257"/>
      <c r="AN9" s="257"/>
      <c r="AO9" s="257"/>
      <c r="AP9" s="257"/>
      <c r="AQ9" s="258"/>
      <c r="AR9" s="256" t="s">
        <v>86</v>
      </c>
      <c r="AS9" s="257"/>
      <c r="AT9" s="257"/>
      <c r="AU9" s="257"/>
      <c r="AV9" s="257"/>
      <c r="AW9" s="257"/>
      <c r="AX9" s="257"/>
      <c r="AY9" s="257"/>
      <c r="AZ9" s="257"/>
      <c r="BA9" s="257"/>
      <c r="BB9" s="258"/>
      <c r="BC9" s="256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8"/>
      <c r="BQ9" s="256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8"/>
      <c r="CH9" s="256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8"/>
    </row>
    <row r="10" spans="1:102" s="30" customFormat="1">
      <c r="A10" s="279">
        <v>1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1"/>
      <c r="AG10" s="279">
        <v>2</v>
      </c>
      <c r="AH10" s="280"/>
      <c r="AI10" s="280"/>
      <c r="AJ10" s="280"/>
      <c r="AK10" s="280"/>
      <c r="AL10" s="280"/>
      <c r="AM10" s="280"/>
      <c r="AN10" s="280"/>
      <c r="AO10" s="280"/>
      <c r="AP10" s="280"/>
      <c r="AQ10" s="281"/>
      <c r="AR10" s="279">
        <v>3</v>
      </c>
      <c r="AS10" s="280"/>
      <c r="AT10" s="280"/>
      <c r="AU10" s="280"/>
      <c r="AV10" s="280"/>
      <c r="AW10" s="280"/>
      <c r="AX10" s="280"/>
      <c r="AY10" s="280"/>
      <c r="AZ10" s="280"/>
      <c r="BA10" s="280"/>
      <c r="BB10" s="281"/>
      <c r="BC10" s="279">
        <v>4</v>
      </c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1"/>
      <c r="BQ10" s="279">
        <v>5</v>
      </c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1"/>
      <c r="CH10" s="279">
        <v>6</v>
      </c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1"/>
    </row>
    <row r="11" spans="1:102" s="31" customFormat="1" ht="141.75" customHeight="1">
      <c r="A11" s="34"/>
      <c r="B11" s="252" t="s">
        <v>127</v>
      </c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3"/>
      <c r="AG11" s="286">
        <v>1</v>
      </c>
      <c r="AH11" s="287"/>
      <c r="AI11" s="287"/>
      <c r="AJ11" s="287"/>
      <c r="AK11" s="287"/>
      <c r="AL11" s="287"/>
      <c r="AM11" s="287"/>
      <c r="AN11" s="287"/>
      <c r="AO11" s="287"/>
      <c r="AP11" s="287"/>
      <c r="AQ11" s="288"/>
      <c r="AR11" s="286">
        <v>1</v>
      </c>
      <c r="AS11" s="287"/>
      <c r="AT11" s="287"/>
      <c r="AU11" s="287"/>
      <c r="AV11" s="287"/>
      <c r="AW11" s="287"/>
      <c r="AX11" s="287"/>
      <c r="AY11" s="287"/>
      <c r="AZ11" s="287"/>
      <c r="BA11" s="287"/>
      <c r="BB11" s="288"/>
      <c r="BC11" s="279">
        <f>AG11/AR11*100</f>
        <v>100</v>
      </c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1"/>
      <c r="BQ11" s="279" t="s">
        <v>90</v>
      </c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1"/>
      <c r="CH11" s="279">
        <v>2</v>
      </c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1"/>
    </row>
    <row r="12" spans="1:102" s="31" customFormat="1" ht="45" customHeight="1">
      <c r="A12" s="35"/>
      <c r="B12" s="252" t="s">
        <v>128</v>
      </c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3"/>
      <c r="AG12" s="286" t="s">
        <v>68</v>
      </c>
      <c r="AH12" s="287"/>
      <c r="AI12" s="287"/>
      <c r="AJ12" s="287"/>
      <c r="AK12" s="287"/>
      <c r="AL12" s="287"/>
      <c r="AM12" s="287"/>
      <c r="AN12" s="287"/>
      <c r="AO12" s="287"/>
      <c r="AP12" s="287"/>
      <c r="AQ12" s="288"/>
      <c r="AR12" s="286" t="s">
        <v>68</v>
      </c>
      <c r="AS12" s="287"/>
      <c r="AT12" s="287"/>
      <c r="AU12" s="287"/>
      <c r="AV12" s="287"/>
      <c r="AW12" s="287"/>
      <c r="AX12" s="287"/>
      <c r="AY12" s="287"/>
      <c r="AZ12" s="287"/>
      <c r="BA12" s="287"/>
      <c r="BB12" s="288"/>
      <c r="BC12" s="279" t="s">
        <v>68</v>
      </c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1"/>
      <c r="BQ12" s="279" t="s">
        <v>68</v>
      </c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1"/>
      <c r="CH12" s="279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1"/>
    </row>
    <row r="13" spans="1:102" s="31" customFormat="1">
      <c r="A13" s="34"/>
      <c r="B13" s="252" t="s">
        <v>88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3"/>
      <c r="AG13" s="286"/>
      <c r="AH13" s="287"/>
      <c r="AI13" s="287"/>
      <c r="AJ13" s="287"/>
      <c r="AK13" s="287"/>
      <c r="AL13" s="287"/>
      <c r="AM13" s="287"/>
      <c r="AN13" s="287"/>
      <c r="AO13" s="287"/>
      <c r="AP13" s="287"/>
      <c r="AQ13" s="288"/>
      <c r="AR13" s="286"/>
      <c r="AS13" s="287"/>
      <c r="AT13" s="287"/>
      <c r="AU13" s="287"/>
      <c r="AV13" s="287"/>
      <c r="AW13" s="287"/>
      <c r="AX13" s="287"/>
      <c r="AY13" s="287"/>
      <c r="AZ13" s="287"/>
      <c r="BA13" s="287"/>
      <c r="BB13" s="288"/>
      <c r="BC13" s="279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1"/>
      <c r="BQ13" s="279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1"/>
      <c r="CH13" s="279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1"/>
    </row>
    <row r="14" spans="1:102" s="31" customFormat="1" ht="138.75" customHeight="1">
      <c r="A14" s="34"/>
      <c r="B14" s="252" t="s">
        <v>129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3"/>
      <c r="AG14" s="286">
        <f>(346+10)/(1169+346+174+19)</f>
        <v>0.20843091334894615</v>
      </c>
      <c r="AH14" s="287"/>
      <c r="AI14" s="287"/>
      <c r="AJ14" s="287"/>
      <c r="AK14" s="287"/>
      <c r="AL14" s="287"/>
      <c r="AM14" s="287"/>
      <c r="AN14" s="287"/>
      <c r="AO14" s="287"/>
      <c r="AP14" s="287"/>
      <c r="AQ14" s="288"/>
      <c r="AR14" s="286">
        <v>18</v>
      </c>
      <c r="AS14" s="287"/>
      <c r="AT14" s="287"/>
      <c r="AU14" s="287"/>
      <c r="AV14" s="287"/>
      <c r="AW14" s="287"/>
      <c r="AX14" s="287"/>
      <c r="AY14" s="287"/>
      <c r="AZ14" s="287"/>
      <c r="BA14" s="287"/>
      <c r="BB14" s="288"/>
      <c r="BC14" s="279">
        <f>AG14/AR14*100</f>
        <v>1.1579495186052564</v>
      </c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1"/>
      <c r="BQ14" s="279" t="s">
        <v>104</v>
      </c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1"/>
      <c r="CH14" s="279">
        <v>1</v>
      </c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1"/>
    </row>
    <row r="15" spans="1:102" s="31" customFormat="1" ht="154.5" customHeight="1">
      <c r="A15" s="34"/>
      <c r="B15" s="252" t="s">
        <v>130</v>
      </c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3"/>
      <c r="AG15" s="286">
        <f>(346+10)/(1169+346+174+19)</f>
        <v>0.20843091334894615</v>
      </c>
      <c r="AH15" s="287"/>
      <c r="AI15" s="287"/>
      <c r="AJ15" s="287"/>
      <c r="AK15" s="287"/>
      <c r="AL15" s="287"/>
      <c r="AM15" s="287"/>
      <c r="AN15" s="287"/>
      <c r="AO15" s="287"/>
      <c r="AP15" s="287"/>
      <c r="AQ15" s="288"/>
      <c r="AR15" s="286">
        <v>18</v>
      </c>
      <c r="AS15" s="287"/>
      <c r="AT15" s="287"/>
      <c r="AU15" s="287"/>
      <c r="AV15" s="287"/>
      <c r="AW15" s="287"/>
      <c r="AX15" s="287"/>
      <c r="AY15" s="287"/>
      <c r="AZ15" s="287"/>
      <c r="BA15" s="287"/>
      <c r="BB15" s="288"/>
      <c r="BC15" s="279">
        <f>AG15/AR15*100</f>
        <v>1.1579495186052564</v>
      </c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1"/>
      <c r="BQ15" s="279" t="s">
        <v>90</v>
      </c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1"/>
      <c r="CH15" s="279">
        <v>3</v>
      </c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1"/>
    </row>
    <row r="16" spans="1:102" s="31" customFormat="1" ht="225" customHeight="1">
      <c r="A16" s="34"/>
      <c r="B16" s="252" t="s">
        <v>131</v>
      </c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3"/>
      <c r="AG16" s="286">
        <v>0</v>
      </c>
      <c r="AH16" s="287"/>
      <c r="AI16" s="287"/>
      <c r="AJ16" s="287"/>
      <c r="AK16" s="287"/>
      <c r="AL16" s="287"/>
      <c r="AM16" s="287"/>
      <c r="AN16" s="287"/>
      <c r="AO16" s="287"/>
      <c r="AP16" s="287"/>
      <c r="AQ16" s="288"/>
      <c r="AR16" s="286">
        <v>0</v>
      </c>
      <c r="AS16" s="287"/>
      <c r="AT16" s="287"/>
      <c r="AU16" s="287"/>
      <c r="AV16" s="287"/>
      <c r="AW16" s="287"/>
      <c r="AX16" s="287"/>
      <c r="AY16" s="287"/>
      <c r="AZ16" s="287"/>
      <c r="BA16" s="287"/>
      <c r="BB16" s="288"/>
      <c r="BC16" s="279">
        <v>100</v>
      </c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1"/>
      <c r="BQ16" s="279" t="s">
        <v>104</v>
      </c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1"/>
      <c r="CH16" s="279">
        <v>2</v>
      </c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1"/>
    </row>
    <row r="17" spans="1:102" s="31" customFormat="1" ht="201" customHeight="1">
      <c r="A17" s="34"/>
      <c r="B17" s="252" t="s">
        <v>132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3"/>
      <c r="AG17" s="286">
        <v>0</v>
      </c>
      <c r="AH17" s="287"/>
      <c r="AI17" s="287"/>
      <c r="AJ17" s="287"/>
      <c r="AK17" s="287"/>
      <c r="AL17" s="287"/>
      <c r="AM17" s="287"/>
      <c r="AN17" s="287"/>
      <c r="AO17" s="287"/>
      <c r="AP17" s="287"/>
      <c r="AQ17" s="288"/>
      <c r="AR17" s="286">
        <v>0</v>
      </c>
      <c r="AS17" s="287"/>
      <c r="AT17" s="287"/>
      <c r="AU17" s="287"/>
      <c r="AV17" s="287"/>
      <c r="AW17" s="287"/>
      <c r="AX17" s="287"/>
      <c r="AY17" s="287"/>
      <c r="AZ17" s="287"/>
      <c r="BA17" s="287"/>
      <c r="BB17" s="288"/>
      <c r="BC17" s="279">
        <v>100</v>
      </c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1"/>
      <c r="BQ17" s="279" t="s">
        <v>104</v>
      </c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1"/>
      <c r="CH17" s="279">
        <v>2</v>
      </c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1"/>
    </row>
    <row r="18" spans="1:102" s="31" customFormat="1" ht="136.5" customHeight="1">
      <c r="A18" s="34"/>
      <c r="B18" s="252" t="s">
        <v>133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3"/>
      <c r="AG18" s="286">
        <v>0</v>
      </c>
      <c r="AH18" s="287"/>
      <c r="AI18" s="287"/>
      <c r="AJ18" s="287"/>
      <c r="AK18" s="287"/>
      <c r="AL18" s="287"/>
      <c r="AM18" s="287"/>
      <c r="AN18" s="287"/>
      <c r="AO18" s="287"/>
      <c r="AP18" s="287"/>
      <c r="AQ18" s="288"/>
      <c r="AR18" s="286">
        <v>0.06</v>
      </c>
      <c r="AS18" s="287"/>
      <c r="AT18" s="287"/>
      <c r="AU18" s="287"/>
      <c r="AV18" s="287"/>
      <c r="AW18" s="287"/>
      <c r="AX18" s="287"/>
      <c r="AY18" s="287"/>
      <c r="AZ18" s="287"/>
      <c r="BA18" s="287"/>
      <c r="BB18" s="288"/>
      <c r="BC18" s="304">
        <f>AG18/AR18*100</f>
        <v>0</v>
      </c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6"/>
      <c r="BQ18" s="279" t="s">
        <v>90</v>
      </c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1"/>
      <c r="CH18" s="279">
        <v>2</v>
      </c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1"/>
    </row>
    <row r="19" spans="1:102" s="31" customFormat="1" ht="90" customHeight="1">
      <c r="A19" s="34"/>
      <c r="B19" s="252" t="s">
        <v>134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3"/>
      <c r="AG19" s="286">
        <v>1</v>
      </c>
      <c r="AH19" s="287"/>
      <c r="AI19" s="287"/>
      <c r="AJ19" s="287"/>
      <c r="AK19" s="287"/>
      <c r="AL19" s="287"/>
      <c r="AM19" s="287"/>
      <c r="AN19" s="287"/>
      <c r="AO19" s="287"/>
      <c r="AP19" s="287"/>
      <c r="AQ19" s="288"/>
      <c r="AR19" s="286">
        <v>2</v>
      </c>
      <c r="AS19" s="287"/>
      <c r="AT19" s="287"/>
      <c r="AU19" s="287"/>
      <c r="AV19" s="287"/>
      <c r="AW19" s="287"/>
      <c r="AX19" s="287"/>
      <c r="AY19" s="287"/>
      <c r="AZ19" s="287"/>
      <c r="BA19" s="287"/>
      <c r="BB19" s="288"/>
      <c r="BC19" s="279">
        <f>AG19/AR19*100</f>
        <v>50</v>
      </c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1"/>
      <c r="BQ19" s="279" t="s">
        <v>90</v>
      </c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1"/>
      <c r="CH19" s="279">
        <v>3</v>
      </c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1"/>
    </row>
    <row r="20" spans="1:102" s="31" customFormat="1" ht="45" customHeight="1">
      <c r="A20" s="34"/>
      <c r="B20" s="252" t="s">
        <v>135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3"/>
      <c r="AG20" s="286" t="s">
        <v>68</v>
      </c>
      <c r="AH20" s="287"/>
      <c r="AI20" s="287"/>
      <c r="AJ20" s="287"/>
      <c r="AK20" s="287"/>
      <c r="AL20" s="287"/>
      <c r="AM20" s="287"/>
      <c r="AN20" s="287"/>
      <c r="AO20" s="287"/>
      <c r="AP20" s="287"/>
      <c r="AQ20" s="288"/>
      <c r="AR20" s="286" t="s">
        <v>68</v>
      </c>
      <c r="AS20" s="287"/>
      <c r="AT20" s="287"/>
      <c r="AU20" s="287"/>
      <c r="AV20" s="287"/>
      <c r="AW20" s="287"/>
      <c r="AX20" s="287"/>
      <c r="AY20" s="287"/>
      <c r="AZ20" s="287"/>
      <c r="BA20" s="287"/>
      <c r="BB20" s="288"/>
      <c r="BC20" s="279" t="s">
        <v>68</v>
      </c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1"/>
      <c r="BQ20" s="279" t="s">
        <v>68</v>
      </c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1"/>
      <c r="CH20" s="279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1"/>
    </row>
    <row r="21" spans="1:102" s="31" customFormat="1">
      <c r="A21" s="34"/>
      <c r="B21" s="252" t="s">
        <v>88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3"/>
      <c r="AG21" s="286"/>
      <c r="AH21" s="287"/>
      <c r="AI21" s="287"/>
      <c r="AJ21" s="287"/>
      <c r="AK21" s="287"/>
      <c r="AL21" s="287"/>
      <c r="AM21" s="287"/>
      <c r="AN21" s="287"/>
      <c r="AO21" s="287"/>
      <c r="AP21" s="287"/>
      <c r="AQ21" s="288"/>
      <c r="AR21" s="286"/>
      <c r="AS21" s="287"/>
      <c r="AT21" s="287"/>
      <c r="AU21" s="287"/>
      <c r="AV21" s="287"/>
      <c r="AW21" s="287"/>
      <c r="AX21" s="287"/>
      <c r="AY21" s="287"/>
      <c r="AZ21" s="287"/>
      <c r="BA21" s="287"/>
      <c r="BB21" s="288"/>
      <c r="BC21" s="279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1"/>
      <c r="BQ21" s="279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1"/>
      <c r="CH21" s="279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1"/>
    </row>
    <row r="22" spans="1:102" s="31" customFormat="1" ht="74.25" customHeight="1">
      <c r="A22" s="34"/>
      <c r="B22" s="252" t="s">
        <v>136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3"/>
      <c r="AG22" s="286">
        <v>10</v>
      </c>
      <c r="AH22" s="287"/>
      <c r="AI22" s="287"/>
      <c r="AJ22" s="287"/>
      <c r="AK22" s="287"/>
      <c r="AL22" s="287"/>
      <c r="AM22" s="287"/>
      <c r="AN22" s="287"/>
      <c r="AO22" s="287"/>
      <c r="AP22" s="287"/>
      <c r="AQ22" s="288"/>
      <c r="AR22" s="286">
        <v>10</v>
      </c>
      <c r="AS22" s="287"/>
      <c r="AT22" s="287"/>
      <c r="AU22" s="287"/>
      <c r="AV22" s="287"/>
      <c r="AW22" s="287"/>
      <c r="AX22" s="287"/>
      <c r="AY22" s="287"/>
      <c r="AZ22" s="287"/>
      <c r="BA22" s="287"/>
      <c r="BB22" s="288"/>
      <c r="BC22" s="279">
        <f>AG22/AR22*100</f>
        <v>100</v>
      </c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1"/>
      <c r="BQ22" s="279" t="s">
        <v>104</v>
      </c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1"/>
      <c r="CH22" s="279">
        <v>2</v>
      </c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1"/>
    </row>
    <row r="23" spans="1:102" s="31" customFormat="1" ht="134.25" customHeight="1">
      <c r="A23" s="34"/>
      <c r="B23" s="252" t="s">
        <v>137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3"/>
      <c r="AG23" s="286" t="s">
        <v>68</v>
      </c>
      <c r="AH23" s="287"/>
      <c r="AI23" s="287"/>
      <c r="AJ23" s="287"/>
      <c r="AK23" s="287"/>
      <c r="AL23" s="287"/>
      <c r="AM23" s="287"/>
      <c r="AN23" s="287"/>
      <c r="AO23" s="287"/>
      <c r="AP23" s="287"/>
      <c r="AQ23" s="288"/>
      <c r="AR23" s="286" t="s">
        <v>68</v>
      </c>
      <c r="AS23" s="287"/>
      <c r="AT23" s="287"/>
      <c r="AU23" s="287"/>
      <c r="AV23" s="287"/>
      <c r="AW23" s="287"/>
      <c r="AX23" s="287"/>
      <c r="AY23" s="287"/>
      <c r="AZ23" s="287"/>
      <c r="BA23" s="287"/>
      <c r="BB23" s="288"/>
      <c r="BC23" s="279">
        <f>AVERAGE(BC24:BP26)</f>
        <v>456.66666666666669</v>
      </c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81"/>
      <c r="BQ23" s="279" t="s">
        <v>90</v>
      </c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1"/>
      <c r="CH23" s="279">
        <v>1</v>
      </c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1"/>
    </row>
    <row r="24" spans="1:102" s="31" customFormat="1" ht="31.5" customHeight="1">
      <c r="A24" s="34"/>
      <c r="B24" s="252" t="s">
        <v>138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3"/>
      <c r="AG24" s="286">
        <v>0.11700000000000001</v>
      </c>
      <c r="AH24" s="287"/>
      <c r="AI24" s="287"/>
      <c r="AJ24" s="287"/>
      <c r="AK24" s="287"/>
      <c r="AL24" s="287"/>
      <c r="AM24" s="287"/>
      <c r="AN24" s="287"/>
      <c r="AO24" s="287"/>
      <c r="AP24" s="287"/>
      <c r="AQ24" s="288"/>
      <c r="AR24" s="286">
        <v>0.01</v>
      </c>
      <c r="AS24" s="287"/>
      <c r="AT24" s="287"/>
      <c r="AU24" s="287"/>
      <c r="AV24" s="287"/>
      <c r="AW24" s="287"/>
      <c r="AX24" s="287"/>
      <c r="AY24" s="287"/>
      <c r="AZ24" s="287"/>
      <c r="BA24" s="287"/>
      <c r="BB24" s="288"/>
      <c r="BC24" s="279">
        <v>1170</v>
      </c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1"/>
      <c r="BQ24" s="279" t="s">
        <v>68</v>
      </c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1"/>
      <c r="CH24" s="279" t="s">
        <v>68</v>
      </c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1"/>
    </row>
    <row r="25" spans="1:102" s="31" customFormat="1" ht="45" customHeight="1">
      <c r="A25" s="34"/>
      <c r="B25" s="252" t="s">
        <v>139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3"/>
      <c r="AG25" s="286">
        <v>1E-3</v>
      </c>
      <c r="AH25" s="287"/>
      <c r="AI25" s="287"/>
      <c r="AJ25" s="287"/>
      <c r="AK25" s="287"/>
      <c r="AL25" s="287"/>
      <c r="AM25" s="287"/>
      <c r="AN25" s="287"/>
      <c r="AO25" s="287"/>
      <c r="AP25" s="287"/>
      <c r="AQ25" s="288"/>
      <c r="AR25" s="286">
        <v>0.01</v>
      </c>
      <c r="AS25" s="287"/>
      <c r="AT25" s="287"/>
      <c r="AU25" s="287"/>
      <c r="AV25" s="287"/>
      <c r="AW25" s="287"/>
      <c r="AX25" s="287"/>
      <c r="AY25" s="287"/>
      <c r="AZ25" s="287"/>
      <c r="BA25" s="287"/>
      <c r="BB25" s="288"/>
      <c r="BC25" s="279">
        <v>100</v>
      </c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1"/>
      <c r="BQ25" s="279" t="s">
        <v>68</v>
      </c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1"/>
      <c r="CH25" s="279" t="s">
        <v>68</v>
      </c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1"/>
    </row>
    <row r="26" spans="1:102" s="31" customFormat="1" ht="48" customHeight="1">
      <c r="A26" s="34"/>
      <c r="B26" s="252" t="s">
        <v>140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3"/>
      <c r="AG26" s="286">
        <v>0</v>
      </c>
      <c r="AH26" s="287"/>
      <c r="AI26" s="287"/>
      <c r="AJ26" s="287"/>
      <c r="AK26" s="287"/>
      <c r="AL26" s="287"/>
      <c r="AM26" s="287"/>
      <c r="AN26" s="287"/>
      <c r="AO26" s="287"/>
      <c r="AP26" s="287"/>
      <c r="AQ26" s="288"/>
      <c r="AR26" s="286">
        <v>0</v>
      </c>
      <c r="AS26" s="287"/>
      <c r="AT26" s="287"/>
      <c r="AU26" s="287"/>
      <c r="AV26" s="287"/>
      <c r="AW26" s="287"/>
      <c r="AX26" s="287"/>
      <c r="AY26" s="287"/>
      <c r="AZ26" s="287"/>
      <c r="BA26" s="287"/>
      <c r="BB26" s="288"/>
      <c r="BC26" s="279">
        <v>100</v>
      </c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1"/>
      <c r="BQ26" s="279" t="s">
        <v>68</v>
      </c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1"/>
      <c r="CH26" s="279" t="s">
        <v>68</v>
      </c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1"/>
    </row>
    <row r="27" spans="1:102" s="31" customFormat="1" ht="58.5" customHeight="1">
      <c r="A27" s="34"/>
      <c r="B27" s="252" t="s">
        <v>141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3"/>
      <c r="AG27" s="286"/>
      <c r="AH27" s="287"/>
      <c r="AI27" s="287"/>
      <c r="AJ27" s="287"/>
      <c r="AK27" s="287"/>
      <c r="AL27" s="287"/>
      <c r="AM27" s="287"/>
      <c r="AN27" s="287"/>
      <c r="AO27" s="287"/>
      <c r="AP27" s="287"/>
      <c r="AQ27" s="288"/>
      <c r="AR27" s="286"/>
      <c r="AS27" s="287"/>
      <c r="AT27" s="287"/>
      <c r="AU27" s="287"/>
      <c r="AV27" s="287"/>
      <c r="AW27" s="287"/>
      <c r="AX27" s="287"/>
      <c r="AY27" s="287"/>
      <c r="AZ27" s="287"/>
      <c r="BA27" s="287"/>
      <c r="BB27" s="288"/>
      <c r="BC27" s="279">
        <v>100</v>
      </c>
      <c r="BD27" s="280"/>
      <c r="BE27" s="280"/>
      <c r="BF27" s="280"/>
      <c r="BG27" s="280"/>
      <c r="BH27" s="280"/>
      <c r="BI27" s="280"/>
      <c r="BJ27" s="280"/>
      <c r="BK27" s="280"/>
      <c r="BL27" s="280"/>
      <c r="BM27" s="280"/>
      <c r="BN27" s="280"/>
      <c r="BO27" s="280"/>
      <c r="BP27" s="281"/>
      <c r="BQ27" s="279" t="s">
        <v>104</v>
      </c>
      <c r="BR27" s="280"/>
      <c r="BS27" s="280"/>
      <c r="BT27" s="280"/>
      <c r="BU27" s="280"/>
      <c r="BV27" s="280"/>
      <c r="BW27" s="280"/>
      <c r="BX27" s="280"/>
      <c r="BY27" s="280"/>
      <c r="BZ27" s="280"/>
      <c r="CA27" s="280"/>
      <c r="CB27" s="280"/>
      <c r="CC27" s="280"/>
      <c r="CD27" s="280"/>
      <c r="CE27" s="280"/>
      <c r="CF27" s="280"/>
      <c r="CG27" s="281"/>
      <c r="CH27" s="279">
        <v>2</v>
      </c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280"/>
      <c r="CX27" s="281"/>
    </row>
    <row r="28" spans="1:102" ht="117" customHeight="1">
      <c r="A28" s="36"/>
      <c r="B28" s="252" t="s">
        <v>142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3"/>
      <c r="AG28" s="286">
        <v>0</v>
      </c>
      <c r="AH28" s="287"/>
      <c r="AI28" s="287"/>
      <c r="AJ28" s="287"/>
      <c r="AK28" s="287"/>
      <c r="AL28" s="287"/>
      <c r="AM28" s="287"/>
      <c r="AN28" s="287"/>
      <c r="AO28" s="287"/>
      <c r="AP28" s="287"/>
      <c r="AQ28" s="288"/>
      <c r="AR28" s="286">
        <v>0</v>
      </c>
      <c r="AS28" s="287"/>
      <c r="AT28" s="287"/>
      <c r="AU28" s="287"/>
      <c r="AV28" s="287"/>
      <c r="AW28" s="287"/>
      <c r="AX28" s="287"/>
      <c r="AY28" s="287"/>
      <c r="AZ28" s="287"/>
      <c r="BA28" s="287"/>
      <c r="BB28" s="288"/>
      <c r="BC28" s="279">
        <v>100</v>
      </c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1"/>
      <c r="BQ28" s="279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280"/>
      <c r="CG28" s="281"/>
      <c r="CH28" s="279"/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280"/>
      <c r="CX28" s="281"/>
    </row>
    <row r="29" spans="1:102" ht="132.75" customHeight="1">
      <c r="A29" s="36"/>
      <c r="B29" s="252" t="s">
        <v>143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3"/>
      <c r="AG29" s="286" t="s">
        <v>68</v>
      </c>
      <c r="AH29" s="287"/>
      <c r="AI29" s="287"/>
      <c r="AJ29" s="287"/>
      <c r="AK29" s="287"/>
      <c r="AL29" s="287"/>
      <c r="AM29" s="287"/>
      <c r="AN29" s="287"/>
      <c r="AO29" s="287"/>
      <c r="AP29" s="287"/>
      <c r="AQ29" s="288"/>
      <c r="AR29" s="286" t="s">
        <v>68</v>
      </c>
      <c r="AS29" s="287"/>
      <c r="AT29" s="287"/>
      <c r="AU29" s="287"/>
      <c r="AV29" s="287"/>
      <c r="AW29" s="287"/>
      <c r="AX29" s="287"/>
      <c r="AY29" s="287"/>
      <c r="AZ29" s="287"/>
      <c r="BA29" s="287"/>
      <c r="BB29" s="288"/>
      <c r="BC29" s="279" t="s">
        <v>68</v>
      </c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  <c r="BN29" s="280"/>
      <c r="BO29" s="280"/>
      <c r="BP29" s="281"/>
      <c r="BQ29" s="279" t="s">
        <v>68</v>
      </c>
      <c r="BR29" s="280"/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1"/>
      <c r="CH29" s="279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280"/>
      <c r="CX29" s="281"/>
    </row>
    <row r="30" spans="1:102" s="31" customFormat="1">
      <c r="A30" s="34"/>
      <c r="B30" s="252" t="s">
        <v>88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3"/>
      <c r="AG30" s="286"/>
      <c r="AH30" s="287"/>
      <c r="AI30" s="287"/>
      <c r="AJ30" s="287"/>
      <c r="AK30" s="287"/>
      <c r="AL30" s="287"/>
      <c r="AM30" s="287"/>
      <c r="AN30" s="287"/>
      <c r="AO30" s="287"/>
      <c r="AP30" s="287"/>
      <c r="AQ30" s="288"/>
      <c r="AR30" s="286"/>
      <c r="AS30" s="287"/>
      <c r="AT30" s="287"/>
      <c r="AU30" s="287"/>
      <c r="AV30" s="287"/>
      <c r="AW30" s="287"/>
      <c r="AX30" s="287"/>
      <c r="AY30" s="287"/>
      <c r="AZ30" s="287"/>
      <c r="BA30" s="287"/>
      <c r="BB30" s="288"/>
      <c r="BC30" s="279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1"/>
      <c r="BQ30" s="279"/>
      <c r="BR30" s="280"/>
      <c r="BS30" s="280"/>
      <c r="BT30" s="280"/>
      <c r="BU30" s="280"/>
      <c r="BV30" s="280"/>
      <c r="BW30" s="280"/>
      <c r="BX30" s="280"/>
      <c r="BY30" s="280"/>
      <c r="BZ30" s="280"/>
      <c r="CA30" s="280"/>
      <c r="CB30" s="280"/>
      <c r="CC30" s="280"/>
      <c r="CD30" s="280"/>
      <c r="CE30" s="280"/>
      <c r="CF30" s="280"/>
      <c r="CG30" s="281"/>
      <c r="CH30" s="279"/>
      <c r="CI30" s="280"/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280"/>
      <c r="CX30" s="281"/>
    </row>
    <row r="31" spans="1:102" ht="103.5" customHeight="1">
      <c r="A31" s="36"/>
      <c r="B31" s="252" t="s">
        <v>144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3"/>
      <c r="AG31" s="286">
        <v>0</v>
      </c>
      <c r="AH31" s="287"/>
      <c r="AI31" s="287"/>
      <c r="AJ31" s="287"/>
      <c r="AK31" s="287"/>
      <c r="AL31" s="287"/>
      <c r="AM31" s="287"/>
      <c r="AN31" s="287"/>
      <c r="AO31" s="287"/>
      <c r="AP31" s="287"/>
      <c r="AQ31" s="288"/>
      <c r="AR31" s="286">
        <v>9.8000000000000004E-2</v>
      </c>
      <c r="AS31" s="287"/>
      <c r="AT31" s="287"/>
      <c r="AU31" s="287"/>
      <c r="AV31" s="287"/>
      <c r="AW31" s="287"/>
      <c r="AX31" s="287"/>
      <c r="AY31" s="287"/>
      <c r="AZ31" s="287"/>
      <c r="BA31" s="287"/>
      <c r="BB31" s="288"/>
      <c r="BC31" s="279">
        <v>100</v>
      </c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1"/>
      <c r="BQ31" s="279" t="s">
        <v>104</v>
      </c>
      <c r="BR31" s="280"/>
      <c r="BS31" s="280"/>
      <c r="BT31" s="280"/>
      <c r="BU31" s="280"/>
      <c r="BV31" s="280"/>
      <c r="BW31" s="280"/>
      <c r="BX31" s="280"/>
      <c r="BY31" s="280"/>
      <c r="BZ31" s="280"/>
      <c r="CA31" s="280"/>
      <c r="CB31" s="280"/>
      <c r="CC31" s="280"/>
      <c r="CD31" s="280"/>
      <c r="CE31" s="280"/>
      <c r="CF31" s="280"/>
      <c r="CG31" s="281"/>
      <c r="CH31" s="279">
        <v>2</v>
      </c>
      <c r="CI31" s="280"/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/>
      <c r="CV31" s="280"/>
      <c r="CW31" s="280"/>
      <c r="CX31" s="281"/>
    </row>
    <row r="32" spans="1:102" ht="205.5" customHeight="1">
      <c r="A32" s="36"/>
      <c r="B32" s="252" t="s">
        <v>145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3"/>
      <c r="AG32" s="286">
        <v>0</v>
      </c>
      <c r="AH32" s="287"/>
      <c r="AI32" s="287"/>
      <c r="AJ32" s="287"/>
      <c r="AK32" s="287"/>
      <c r="AL32" s="287"/>
      <c r="AM32" s="287"/>
      <c r="AN32" s="287"/>
      <c r="AO32" s="287"/>
      <c r="AP32" s="287"/>
      <c r="AQ32" s="288"/>
      <c r="AR32" s="286">
        <v>0</v>
      </c>
      <c r="AS32" s="287"/>
      <c r="AT32" s="287"/>
      <c r="AU32" s="287"/>
      <c r="AV32" s="287"/>
      <c r="AW32" s="287"/>
      <c r="AX32" s="287"/>
      <c r="AY32" s="287"/>
      <c r="AZ32" s="287"/>
      <c r="BA32" s="287"/>
      <c r="BB32" s="288"/>
      <c r="BC32" s="279">
        <v>100</v>
      </c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1"/>
      <c r="BQ32" s="279" t="s">
        <v>90</v>
      </c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1"/>
      <c r="CH32" s="279">
        <v>2</v>
      </c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1"/>
    </row>
    <row r="33" spans="1:102" ht="45" customHeight="1">
      <c r="A33" s="36"/>
      <c r="B33" s="252" t="s">
        <v>146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3"/>
      <c r="AG33" s="286" t="s">
        <v>68</v>
      </c>
      <c r="AH33" s="287"/>
      <c r="AI33" s="287"/>
      <c r="AJ33" s="287"/>
      <c r="AK33" s="287"/>
      <c r="AL33" s="287"/>
      <c r="AM33" s="287"/>
      <c r="AN33" s="287"/>
      <c r="AO33" s="287"/>
      <c r="AP33" s="287"/>
      <c r="AQ33" s="288"/>
      <c r="AR33" s="286" t="s">
        <v>68</v>
      </c>
      <c r="AS33" s="287"/>
      <c r="AT33" s="287"/>
      <c r="AU33" s="287"/>
      <c r="AV33" s="287"/>
      <c r="AW33" s="287"/>
      <c r="AX33" s="287"/>
      <c r="AY33" s="287"/>
      <c r="AZ33" s="287"/>
      <c r="BA33" s="287"/>
      <c r="BB33" s="288"/>
      <c r="BC33" s="279" t="s">
        <v>68</v>
      </c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  <c r="BN33" s="280"/>
      <c r="BO33" s="280"/>
      <c r="BP33" s="281"/>
      <c r="BQ33" s="279" t="s">
        <v>68</v>
      </c>
      <c r="BR33" s="280"/>
      <c r="BS33" s="280"/>
      <c r="BT33" s="280"/>
      <c r="BU33" s="280"/>
      <c r="BV33" s="280"/>
      <c r="BW33" s="280"/>
      <c r="BX33" s="280"/>
      <c r="BY33" s="280"/>
      <c r="BZ33" s="280"/>
      <c r="CA33" s="280"/>
      <c r="CB33" s="280"/>
      <c r="CC33" s="280"/>
      <c r="CD33" s="280"/>
      <c r="CE33" s="280"/>
      <c r="CF33" s="280"/>
      <c r="CG33" s="281"/>
      <c r="CH33" s="293">
        <f>(CH11+CH14+CH15+CH16+CH17+CH19+CH22+CH23+CH27+CH31+CH32+CH18)/12</f>
        <v>2</v>
      </c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5"/>
    </row>
    <row r="34" spans="1:102" s="33" customFormat="1"/>
    <row r="35" spans="1:102" s="130" customFormat="1" ht="18" customHeight="1">
      <c r="A35" s="127" t="str">
        <f>Титульный!A32</f>
        <v>Директор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8" t="str">
        <f>Титульный!C32</f>
        <v>Кочетков Александр Александрович</v>
      </c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</row>
    <row r="36" spans="1:102" s="131" customFormat="1" ht="13.5" customHeight="1">
      <c r="A36" s="244" t="s">
        <v>15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 t="s">
        <v>16</v>
      </c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4"/>
      <c r="BU36" s="244"/>
      <c r="BV36" s="244"/>
      <c r="BW36" s="244" t="s">
        <v>17</v>
      </c>
      <c r="BX36" s="244"/>
      <c r="BY36" s="244"/>
      <c r="BZ36" s="244"/>
      <c r="CA36" s="244"/>
      <c r="CB36" s="244"/>
      <c r="CC36" s="244"/>
      <c r="CD36" s="244"/>
      <c r="CE36" s="244"/>
      <c r="CF36" s="244"/>
      <c r="CG36" s="244"/>
      <c r="CH36" s="244"/>
      <c r="CI36" s="244"/>
      <c r="CJ36" s="244"/>
      <c r="CK36" s="244"/>
      <c r="CL36" s="244"/>
      <c r="CM36" s="244"/>
      <c r="CN36" s="244"/>
      <c r="CO36" s="244"/>
      <c r="CP36" s="244"/>
      <c r="CQ36" s="244"/>
      <c r="CR36" s="244"/>
      <c r="CS36" s="244"/>
      <c r="CT36" s="244"/>
      <c r="CU36" s="244"/>
      <c r="CV36" s="244"/>
      <c r="CW36" s="244"/>
      <c r="CX36" s="244"/>
    </row>
    <row r="37" spans="1:102" s="33" customFormat="1"/>
    <row r="38" spans="1:102" s="130" customFormat="1" ht="33" customHeight="1">
      <c r="A38" s="307" t="s">
        <v>331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246" t="s">
        <v>332</v>
      </c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7"/>
      <c r="BR38" s="247"/>
      <c r="BS38" s="247"/>
      <c r="BT38" s="247"/>
      <c r="BU38" s="247"/>
      <c r="BV38" s="247"/>
      <c r="BW38" s="247"/>
      <c r="BX38" s="247"/>
      <c r="BY38" s="247"/>
      <c r="BZ38" s="247"/>
      <c r="CA38" s="247"/>
      <c r="CB38" s="247"/>
      <c r="CC38" s="247"/>
      <c r="CD38" s="247"/>
      <c r="CE38" s="247"/>
      <c r="CF38" s="247"/>
      <c r="CG38" s="247"/>
      <c r="CH38" s="247"/>
      <c r="CI38" s="247"/>
      <c r="CJ38" s="247"/>
      <c r="CK38" s="247"/>
      <c r="CL38" s="247"/>
      <c r="CM38" s="247"/>
      <c r="CN38" s="247"/>
      <c r="CO38" s="247"/>
      <c r="CP38" s="247"/>
      <c r="CQ38" s="247"/>
      <c r="CR38" s="247"/>
      <c r="CS38" s="247"/>
      <c r="CT38" s="247"/>
      <c r="CU38" s="247"/>
      <c r="CV38" s="247"/>
      <c r="CW38" s="247"/>
      <c r="CX38" s="247"/>
    </row>
    <row r="39" spans="1:102" s="131" customFormat="1" ht="13.5" customHeight="1">
      <c r="A39" s="244" t="s">
        <v>15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 t="s">
        <v>16</v>
      </c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44"/>
      <c r="BU39" s="244"/>
      <c r="BV39" s="244"/>
      <c r="BW39" s="244" t="s">
        <v>17</v>
      </c>
      <c r="BX39" s="244"/>
      <c r="BY39" s="244"/>
      <c r="BZ39" s="244"/>
      <c r="CA39" s="244"/>
      <c r="CB39" s="244"/>
      <c r="CC39" s="244"/>
      <c r="CD39" s="244"/>
      <c r="CE39" s="244"/>
      <c r="CF39" s="244"/>
      <c r="CG39" s="244"/>
      <c r="CH39" s="244"/>
      <c r="CI39" s="244"/>
      <c r="CJ39" s="244"/>
      <c r="CK39" s="244"/>
      <c r="CL39" s="244"/>
      <c r="CM39" s="244"/>
      <c r="CN39" s="244"/>
      <c r="CO39" s="244"/>
      <c r="CP39" s="244"/>
      <c r="CQ39" s="244"/>
      <c r="CR39" s="244"/>
      <c r="CS39" s="244"/>
      <c r="CT39" s="244"/>
      <c r="CU39" s="244"/>
      <c r="CV39" s="244"/>
      <c r="CW39" s="244"/>
      <c r="CX39" s="244"/>
    </row>
    <row r="40" spans="1:102" s="33" customFormat="1" ht="3" customHeight="1"/>
  </sheetData>
  <mergeCells count="163">
    <mergeCell ref="A38:AK38"/>
    <mergeCell ref="AL38:BV38"/>
    <mergeCell ref="BW38:CX38"/>
    <mergeCell ref="A39:AK39"/>
    <mergeCell ref="AL39:BV39"/>
    <mergeCell ref="BW39:CX39"/>
    <mergeCell ref="A36:AK36"/>
    <mergeCell ref="AL36:BV36"/>
    <mergeCell ref="BW36:CX36"/>
    <mergeCell ref="B33:AF33"/>
    <mergeCell ref="AG33:AQ33"/>
    <mergeCell ref="AR33:BB33"/>
    <mergeCell ref="BC33:BP33"/>
    <mergeCell ref="BQ33:CG33"/>
    <mergeCell ref="CH33:CX33"/>
    <mergeCell ref="B32:AF32"/>
    <mergeCell ref="AG32:AQ32"/>
    <mergeCell ref="AR32:BB32"/>
    <mergeCell ref="BC32:BP32"/>
    <mergeCell ref="BQ32:CG32"/>
    <mergeCell ref="CH32:CX32"/>
    <mergeCell ref="B31:AF31"/>
    <mergeCell ref="AG31:AQ31"/>
    <mergeCell ref="AR31:BB31"/>
    <mergeCell ref="BC31:BP31"/>
    <mergeCell ref="BQ31:CG31"/>
    <mergeCell ref="CH31:CX31"/>
    <mergeCell ref="B30:AF30"/>
    <mergeCell ref="AG30:AQ30"/>
    <mergeCell ref="AR30:BB30"/>
    <mergeCell ref="BC30:BP30"/>
    <mergeCell ref="BQ30:CG30"/>
    <mergeCell ref="CH30:CX30"/>
    <mergeCell ref="B29:AF29"/>
    <mergeCell ref="AG29:AQ29"/>
    <mergeCell ref="AR29:BB29"/>
    <mergeCell ref="BC29:BP29"/>
    <mergeCell ref="BQ29:CG29"/>
    <mergeCell ref="CH29:CX29"/>
    <mergeCell ref="B28:AF28"/>
    <mergeCell ref="AG28:AQ28"/>
    <mergeCell ref="AR28:BB28"/>
    <mergeCell ref="BC28:BP28"/>
    <mergeCell ref="BQ28:CG28"/>
    <mergeCell ref="CH28:CX28"/>
    <mergeCell ref="B27:AF27"/>
    <mergeCell ref="AG27:AQ27"/>
    <mergeCell ref="AR27:BB27"/>
    <mergeCell ref="BC27:BP27"/>
    <mergeCell ref="BQ27:CG27"/>
    <mergeCell ref="CH27:CX27"/>
    <mergeCell ref="B26:AF26"/>
    <mergeCell ref="AG26:AQ26"/>
    <mergeCell ref="AR26:BB26"/>
    <mergeCell ref="BC26:BP26"/>
    <mergeCell ref="BQ26:CG26"/>
    <mergeCell ref="CH26:CX26"/>
    <mergeCell ref="B25:AF25"/>
    <mergeCell ref="AG25:AQ25"/>
    <mergeCell ref="AR25:BB25"/>
    <mergeCell ref="BC25:BP25"/>
    <mergeCell ref="BQ25:CG25"/>
    <mergeCell ref="CH25:CX25"/>
    <mergeCell ref="B24:AF24"/>
    <mergeCell ref="AG24:AQ24"/>
    <mergeCell ref="AR24:BB24"/>
    <mergeCell ref="BC24:BP24"/>
    <mergeCell ref="BQ24:CG24"/>
    <mergeCell ref="CH24:CX24"/>
    <mergeCell ref="B23:AF23"/>
    <mergeCell ref="AG23:AQ23"/>
    <mergeCell ref="AR23:BB23"/>
    <mergeCell ref="BC23:BP23"/>
    <mergeCell ref="BQ23:CG23"/>
    <mergeCell ref="CH23:CX23"/>
    <mergeCell ref="B22:AF22"/>
    <mergeCell ref="AG22:AQ22"/>
    <mergeCell ref="AR22:BB22"/>
    <mergeCell ref="BC22:BP22"/>
    <mergeCell ref="BQ22:CG22"/>
    <mergeCell ref="CH22:CX22"/>
    <mergeCell ref="B21:AF21"/>
    <mergeCell ref="AG21:AQ21"/>
    <mergeCell ref="AR21:BB21"/>
    <mergeCell ref="BC21:BP21"/>
    <mergeCell ref="BQ21:CG21"/>
    <mergeCell ref="CH21:CX21"/>
    <mergeCell ref="B20:AF20"/>
    <mergeCell ref="AG20:AQ20"/>
    <mergeCell ref="AR20:BB20"/>
    <mergeCell ref="BC20:BP20"/>
    <mergeCell ref="BQ20:CG20"/>
    <mergeCell ref="CH20:CX20"/>
    <mergeCell ref="B19:AF19"/>
    <mergeCell ref="AG19:AQ19"/>
    <mergeCell ref="AR19:BB19"/>
    <mergeCell ref="BC19:BP19"/>
    <mergeCell ref="BQ19:CG19"/>
    <mergeCell ref="CH19:CX19"/>
    <mergeCell ref="B18:AF18"/>
    <mergeCell ref="AG18:AQ18"/>
    <mergeCell ref="AR18:BB18"/>
    <mergeCell ref="BC18:BP18"/>
    <mergeCell ref="BQ18:CG18"/>
    <mergeCell ref="CH18:CX18"/>
    <mergeCell ref="B17:AF17"/>
    <mergeCell ref="AG17:AQ17"/>
    <mergeCell ref="AR17:BB17"/>
    <mergeCell ref="BC17:BP17"/>
    <mergeCell ref="BQ17:CG17"/>
    <mergeCell ref="CH17:CX17"/>
    <mergeCell ref="B16:AF16"/>
    <mergeCell ref="AG16:AQ16"/>
    <mergeCell ref="AR16:BB16"/>
    <mergeCell ref="BC16:BP16"/>
    <mergeCell ref="BQ16:CG16"/>
    <mergeCell ref="CH16:CX16"/>
    <mergeCell ref="B15:AF15"/>
    <mergeCell ref="AG15:AQ15"/>
    <mergeCell ref="AR15:BB15"/>
    <mergeCell ref="BC15:BP15"/>
    <mergeCell ref="BQ15:CG15"/>
    <mergeCell ref="CH15:CX15"/>
    <mergeCell ref="B14:AF14"/>
    <mergeCell ref="AG14:AQ14"/>
    <mergeCell ref="AR14:BB14"/>
    <mergeCell ref="BC14:BP14"/>
    <mergeCell ref="BQ14:CG14"/>
    <mergeCell ref="CH14:CX14"/>
    <mergeCell ref="B13:AF13"/>
    <mergeCell ref="AG13:AQ13"/>
    <mergeCell ref="AR13:BB13"/>
    <mergeCell ref="BC13:BP13"/>
    <mergeCell ref="BQ13:CG13"/>
    <mergeCell ref="CH13:CX13"/>
    <mergeCell ref="B12:AF12"/>
    <mergeCell ref="AG12:AQ12"/>
    <mergeCell ref="AR12:BB12"/>
    <mergeCell ref="BC12:BP12"/>
    <mergeCell ref="BQ12:CG12"/>
    <mergeCell ref="CH12:CX12"/>
    <mergeCell ref="B11:AF11"/>
    <mergeCell ref="AG11:AQ11"/>
    <mergeCell ref="AR11:BB11"/>
    <mergeCell ref="BC11:BP11"/>
    <mergeCell ref="BQ11:CG11"/>
    <mergeCell ref="CH11:CX11"/>
    <mergeCell ref="A10:AF10"/>
    <mergeCell ref="AG10:AQ10"/>
    <mergeCell ref="AR10:BB10"/>
    <mergeCell ref="BC10:BP10"/>
    <mergeCell ref="BQ10:CG10"/>
    <mergeCell ref="CH10:CX10"/>
    <mergeCell ref="A3:CX3"/>
    <mergeCell ref="I6:CP6"/>
    <mergeCell ref="A8:AF9"/>
    <mergeCell ref="AG8:BB8"/>
    <mergeCell ref="BC8:BP9"/>
    <mergeCell ref="BQ8:CG9"/>
    <mergeCell ref="CH8:CX9"/>
    <mergeCell ref="AG9:AQ9"/>
    <mergeCell ref="AR9:BB9"/>
    <mergeCell ref="A5:CX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Титульный</vt:lpstr>
      <vt:lpstr>ф.1.1</vt:lpstr>
      <vt:lpstr>ф.1.2</vt:lpstr>
      <vt:lpstr>ф.1.3</vt:lpstr>
      <vt:lpstr>ф.1.5</vt:lpstr>
      <vt:lpstr>ф.1.9</vt:lpstr>
      <vt:lpstr>ф.2.1</vt:lpstr>
      <vt:lpstr>ф.2.2</vt:lpstr>
      <vt:lpstr>ф.2.3</vt:lpstr>
      <vt:lpstr>ф.2.4</vt:lpstr>
      <vt:lpstr>ф.3.1</vt:lpstr>
      <vt:lpstr>ф.3.2</vt:lpstr>
      <vt:lpstr>ф.3.3</vt:lpstr>
      <vt:lpstr>ф.4.1</vt:lpstr>
      <vt:lpstr>ф.4.2</vt:lpstr>
      <vt:lpstr>ф.8.3</vt:lpstr>
      <vt:lpstr>ф.1.1!Область_печати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pto4</cp:lastModifiedBy>
  <cp:lastPrinted>2018-03-30T02:47:57Z</cp:lastPrinted>
  <dcterms:created xsi:type="dcterms:W3CDTF">2011-01-11T10:25:48Z</dcterms:created>
  <dcterms:modified xsi:type="dcterms:W3CDTF">2018-03-30T03:07:32Z</dcterms:modified>
</cp:coreProperties>
</file>